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striansky\Desktop\Odevzdání\"/>
    </mc:Choice>
  </mc:AlternateContent>
  <xr:revisionPtr revIDLastSave="0" documentId="13_ncr:1_{4DE7A9FD-6D5C-4B06-86DC-33E37A5DB4F3}" xr6:coauthVersionLast="47" xr6:coauthVersionMax="47" xr10:uidLastSave="{00000000-0000-0000-0000-000000000000}"/>
  <bookViews>
    <workbookView xWindow="28680" yWindow="-120" windowWidth="29040" windowHeight="15720" xr2:uid="{F8985D56-43EE-4056-988E-8150727C0682}"/>
  </bookViews>
  <sheets>
    <sheet name="2025+GD" sheetId="1" r:id="rId1"/>
    <sheet name="2045+G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2" l="1"/>
  <c r="K30" i="2"/>
  <c r="J26" i="2"/>
  <c r="K25" i="2"/>
  <c r="K24" i="2"/>
  <c r="K23" i="2"/>
  <c r="K21" i="2"/>
  <c r="K19" i="2"/>
  <c r="K18" i="2"/>
  <c r="K17" i="2"/>
  <c r="K29" i="2"/>
  <c r="K28" i="2"/>
  <c r="B54" i="2"/>
  <c r="B53" i="2"/>
  <c r="B52" i="2"/>
  <c r="B51" i="2"/>
  <c r="B47" i="2"/>
  <c r="B46" i="2"/>
  <c r="B45" i="2"/>
  <c r="B44" i="2"/>
  <c r="B40" i="2"/>
  <c r="B39" i="2"/>
  <c r="B38" i="2"/>
  <c r="B37" i="2"/>
  <c r="K32" i="2"/>
  <c r="J32" i="2"/>
  <c r="J30" i="2"/>
  <c r="B29" i="2"/>
  <c r="J28" i="2"/>
  <c r="K27" i="2"/>
  <c r="J27" i="2"/>
  <c r="J25" i="2"/>
  <c r="B25" i="2"/>
  <c r="J23" i="2"/>
  <c r="K22" i="2"/>
  <c r="J22" i="2"/>
  <c r="B21" i="2"/>
  <c r="K20" i="2"/>
  <c r="J20" i="2"/>
  <c r="J18" i="2"/>
  <c r="B17" i="2"/>
  <c r="F13" i="2"/>
  <c r="F12" i="2"/>
  <c r="F11" i="2"/>
  <c r="F10" i="2"/>
  <c r="F10" i="1"/>
  <c r="J21" i="2" l="1"/>
  <c r="J17" i="2"/>
  <c r="K26" i="2"/>
  <c r="J24" i="2"/>
  <c r="J29" i="2"/>
  <c r="J19" i="2"/>
  <c r="J31" i="2"/>
  <c r="L21" i="2"/>
  <c r="L17" i="2"/>
  <c r="L29" i="2"/>
  <c r="L25" i="2" l="1"/>
  <c r="M52" i="2"/>
  <c r="M54" i="2"/>
  <c r="M51" i="2"/>
  <c r="M53" i="2"/>
  <c r="L33" i="2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17" i="1"/>
  <c r="F13" i="1"/>
  <c r="F11" i="1"/>
  <c r="F12" i="1"/>
  <c r="B54" i="1" l="1"/>
  <c r="B53" i="1"/>
  <c r="B52" i="1"/>
  <c r="B51" i="1"/>
  <c r="B47" i="1"/>
  <c r="B46" i="1"/>
  <c r="B45" i="1"/>
  <c r="B44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17" i="1"/>
  <c r="B40" i="1"/>
  <c r="B39" i="1"/>
  <c r="B38" i="1"/>
  <c r="B37" i="1"/>
  <c r="B29" i="1"/>
  <c r="B25" i="1"/>
  <c r="B21" i="1"/>
  <c r="B17" i="1"/>
  <c r="L29" i="1" l="1"/>
  <c r="L25" i="1"/>
  <c r="L21" i="1"/>
  <c r="L17" i="1"/>
  <c r="L33" i="1" l="1"/>
  <c r="M51" i="1"/>
  <c r="M52" i="1"/>
  <c r="M53" i="1"/>
  <c r="M54" i="1"/>
</calcChain>
</file>

<file path=xl/sharedStrings.xml><?xml version="1.0" encoding="utf-8"?>
<sst xmlns="http://schemas.openxmlformats.org/spreadsheetml/2006/main" count="236" uniqueCount="92">
  <si>
    <t>Protokol pro posouzení kapacity podle TP 188 - okružní křižovatky</t>
  </si>
  <si>
    <t>Název křižovatky</t>
  </si>
  <si>
    <t>Zatěžovací stav</t>
  </si>
  <si>
    <t>Počet parsků</t>
  </si>
  <si>
    <t>Vypracoval</t>
  </si>
  <si>
    <t>Datum</t>
  </si>
  <si>
    <t>Kritérium výkonnosti</t>
  </si>
  <si>
    <t>Paprsek</t>
  </si>
  <si>
    <t>Název komunikace</t>
  </si>
  <si>
    <t>Kategorie komunikace</t>
  </si>
  <si>
    <r>
      <t>UKD</t>
    </r>
    <r>
      <rPr>
        <vertAlign val="subscript"/>
        <sz val="10"/>
        <color theme="1"/>
        <rFont val="Calibri"/>
        <family val="2"/>
        <charset val="238"/>
        <scheme val="minor"/>
      </rPr>
      <t>lim</t>
    </r>
    <r>
      <rPr>
        <sz val="10"/>
        <color theme="1"/>
        <rFont val="Calibri"/>
        <family val="2"/>
        <charset val="238"/>
        <scheme val="minor"/>
      </rPr>
      <t xml:space="preserve">
[-]</t>
    </r>
  </si>
  <si>
    <t>tw,lim
[s]</t>
  </si>
  <si>
    <t>Intenzita dopravy</t>
  </si>
  <si>
    <t>Proud (vjezd-výjezd)</t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</si>
  <si>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OA</t>
    </r>
    <r>
      <rPr>
        <sz val="10"/>
        <color theme="1"/>
        <rFont val="Calibri"/>
        <family val="2"/>
        <charset val="238"/>
        <scheme val="minor"/>
      </rPr>
      <t xml:space="preserve">
[voz/h]</t>
    </r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</si>
  <si>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 xml:space="preserve">NA </t>
    </r>
    <r>
      <rPr>
        <sz val="10"/>
        <color theme="1"/>
        <rFont val="Calibri"/>
        <family val="2"/>
        <charset val="238"/>
        <scheme val="minor"/>
      </rPr>
      <t>+ I</t>
    </r>
    <r>
      <rPr>
        <vertAlign val="subscript"/>
        <sz val="10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
[voz/h]</t>
    </r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</si>
  <si>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NS</t>
    </r>
    <r>
      <rPr>
        <sz val="10"/>
        <color theme="1"/>
        <rFont val="Calibri"/>
        <family val="2"/>
        <charset val="238"/>
        <scheme val="minor"/>
      </rPr>
      <t xml:space="preserve"> + I</t>
    </r>
    <r>
      <rPr>
        <vertAlign val="subscript"/>
        <sz val="10"/>
        <color theme="1"/>
        <rFont val="Calibri"/>
        <family val="2"/>
        <charset val="238"/>
        <scheme val="minor"/>
      </rPr>
      <t>AK</t>
    </r>
    <r>
      <rPr>
        <sz val="10"/>
        <color theme="1"/>
        <rFont val="Calibri"/>
        <family val="2"/>
        <charset val="238"/>
        <scheme val="minor"/>
      </rPr>
      <t xml:space="preserve">
[voz/h]</t>
    </r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</si>
  <si>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 xml:space="preserve">
[voz/h]</t>
    </r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</si>
  <si>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 xml:space="preserve">
[cykl/h]</t>
    </r>
  </si>
  <si>
    <t>I
[voz/h]</t>
  </si>
  <si>
    <t>I
[pvoz/h]</t>
  </si>
  <si>
    <r>
      <t>Σ I</t>
    </r>
    <r>
      <rPr>
        <vertAlign val="subscript"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
[pvoz/h]</t>
    </r>
  </si>
  <si>
    <r>
      <t>Σ I</t>
    </r>
    <r>
      <rPr>
        <vertAlign val="subscript"/>
        <sz val="10"/>
        <color theme="1"/>
        <rFont val="Calibri"/>
        <family val="2"/>
        <charset val="238"/>
        <scheme val="minor"/>
      </rPr>
      <t>ped</t>
    </r>
    <r>
      <rPr>
        <sz val="10"/>
        <color theme="1"/>
        <rFont val="Calibri"/>
        <family val="2"/>
        <charset val="238"/>
        <scheme val="minor"/>
      </rPr>
      <t xml:space="preserve">
[ch/h]</t>
    </r>
  </si>
  <si>
    <t>1 (1-4)</t>
  </si>
  <si>
    <t>2 (1-3)</t>
  </si>
  <si>
    <t>3 (1-2)</t>
  </si>
  <si>
    <t>z (1-1)</t>
  </si>
  <si>
    <t>4 (2-1)</t>
  </si>
  <si>
    <t>5 (2-4)</t>
  </si>
  <si>
    <t>6 (2-3)</t>
  </si>
  <si>
    <t>z (2-2)</t>
  </si>
  <si>
    <t>7 (3-2)</t>
  </si>
  <si>
    <t>8 (3-1)</t>
  </si>
  <si>
    <t>9 (3-4)</t>
  </si>
  <si>
    <t>z (3-3)</t>
  </si>
  <si>
    <t>10 (4-3)</t>
  </si>
  <si>
    <t>11 (4-2)</t>
  </si>
  <si>
    <t>12 (4-1)</t>
  </si>
  <si>
    <t>z (4-4)</t>
  </si>
  <si>
    <t>Součet intenzit všech vjezdů do křižovatky</t>
  </si>
  <si>
    <t xml:space="preserve">Geometrické uspořádání </t>
  </si>
  <si>
    <r>
      <t>n</t>
    </r>
    <r>
      <rPr>
        <vertAlign val="sub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 xml:space="preserve">
[-]</t>
    </r>
  </si>
  <si>
    <r>
      <t>n</t>
    </r>
    <r>
      <rPr>
        <vertAlign val="subscript"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
[-]</t>
    </r>
  </si>
  <si>
    <r>
      <t>L</t>
    </r>
    <r>
      <rPr>
        <vertAlign val="subscript"/>
        <sz val="10"/>
        <color theme="1"/>
        <rFont val="Calibri"/>
        <family val="2"/>
        <charset val="238"/>
        <scheme val="minor"/>
      </rPr>
      <t>kol</t>
    </r>
    <r>
      <rPr>
        <sz val="10"/>
        <color theme="1"/>
        <rFont val="Calibri"/>
        <family val="2"/>
        <charset val="238"/>
        <scheme val="minor"/>
      </rPr>
      <t xml:space="preserve">
[m]</t>
    </r>
  </si>
  <si>
    <t>Spojovací větev? ANO/NE</t>
  </si>
  <si>
    <r>
      <t>L</t>
    </r>
    <r>
      <rPr>
        <vertAlign val="subscript"/>
        <sz val="10"/>
        <color theme="1"/>
        <rFont val="Calibri"/>
        <family val="2"/>
        <charset val="238"/>
        <scheme val="minor"/>
      </rPr>
      <t>kk</t>
    </r>
    <r>
      <rPr>
        <sz val="10"/>
        <color theme="1"/>
        <rFont val="Calibri"/>
        <family val="2"/>
        <charset val="238"/>
        <scheme val="minor"/>
      </rPr>
      <t xml:space="preserve">
[m]</t>
    </r>
  </si>
  <si>
    <t>Posouzení kapacity vjezdů</t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</si>
  <si>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 xml:space="preserve">
[pvoz/h]</t>
    </r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</si>
  <si>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
[pvoz/h]</t>
    </r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</si>
  <si>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ped</t>
    </r>
    <r>
      <rPr>
        <sz val="10"/>
        <color theme="1"/>
        <rFont val="Calibri"/>
        <family val="2"/>
        <charset val="238"/>
        <scheme val="minor"/>
      </rPr>
      <t xml:space="preserve">
[pvoz/h]</t>
    </r>
  </si>
  <si>
    <r>
      <t>C</t>
    </r>
    <r>
      <rPr>
        <vertAlign val="subscript"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
[pvoz/h]</t>
    </r>
  </si>
  <si>
    <t>Rez
[pvoz/h]</t>
  </si>
  <si>
    <r>
      <t>a</t>
    </r>
    <r>
      <rPr>
        <vertAlign val="subscript"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
[-]</t>
    </r>
  </si>
  <si>
    <r>
      <t>t</t>
    </r>
    <r>
      <rPr>
        <vertAlign val="subscript"/>
        <sz val="10"/>
        <color theme="1"/>
        <rFont val="Calibri"/>
        <family val="2"/>
        <charset val="238"/>
        <scheme val="minor"/>
      </rPr>
      <t>W</t>
    </r>
    <r>
      <rPr>
        <sz val="10"/>
        <color theme="1"/>
        <rFont val="Calibri"/>
        <family val="2"/>
        <charset val="238"/>
        <scheme val="minor"/>
      </rPr>
      <t xml:space="preserve">
[s]</t>
    </r>
  </si>
  <si>
    <t>UKD
[-]</t>
  </si>
  <si>
    <r>
      <t>L</t>
    </r>
    <r>
      <rPr>
        <vertAlign val="subscript"/>
        <sz val="10"/>
        <color theme="1"/>
        <rFont val="Calibri"/>
        <family val="2"/>
        <charset val="238"/>
        <scheme val="minor"/>
      </rPr>
      <t>95%</t>
    </r>
    <r>
      <rPr>
        <sz val="10"/>
        <color theme="1"/>
        <rFont val="Calibri"/>
        <family val="2"/>
        <charset val="238"/>
        <scheme val="minor"/>
      </rPr>
      <t xml:space="preserve">
[m]</t>
    </r>
  </si>
  <si>
    <r>
      <t>t</t>
    </r>
    <r>
      <rPr>
        <vertAlign val="subscript"/>
        <sz val="10"/>
        <color theme="1"/>
        <rFont val="Calibri"/>
        <family val="2"/>
        <charset val="238"/>
        <scheme val="minor"/>
      </rPr>
      <t>W,lim</t>
    </r>
    <r>
      <rPr>
        <sz val="10"/>
        <color theme="1"/>
        <rFont val="Calibri"/>
        <family val="2"/>
        <charset val="238"/>
        <scheme val="minor"/>
      </rPr>
      <t xml:space="preserve">
[s]</t>
    </r>
  </si>
  <si>
    <r>
      <t>t</t>
    </r>
    <r>
      <rPr>
        <vertAlign val="subscript"/>
        <sz val="10"/>
        <color theme="1"/>
        <rFont val="Calibri"/>
        <family val="2"/>
        <charset val="238"/>
        <scheme val="minor"/>
      </rPr>
      <t xml:space="preserve">w </t>
    </r>
    <r>
      <rPr>
        <sz val="10"/>
        <color theme="1"/>
        <rFont val="Calibri"/>
        <family val="2"/>
        <charset val="238"/>
        <scheme val="minor"/>
      </rPr>
      <t>≤ t</t>
    </r>
    <r>
      <rPr>
        <vertAlign val="subscript"/>
        <sz val="10"/>
        <color theme="1"/>
        <rFont val="Calibri"/>
        <family val="2"/>
        <charset val="238"/>
        <scheme val="minor"/>
      </rPr>
      <t xml:space="preserve">w,lim
</t>
    </r>
    <r>
      <rPr>
        <sz val="10"/>
        <color theme="1"/>
        <rFont val="Calibri"/>
        <family val="2"/>
        <charset val="238"/>
        <scheme val="minor"/>
      </rPr>
      <t>Rez &gt; 0</t>
    </r>
  </si>
  <si>
    <t>Posouzení kapacity výjezdů</t>
  </si>
  <si>
    <r>
      <t>I</t>
    </r>
    <r>
      <rPr>
        <vertAlign val="subscript"/>
        <sz val="10"/>
        <color theme="1"/>
        <rFont val="Calibri"/>
        <family val="2"/>
        <charset val="238"/>
        <scheme val="minor"/>
      </rPr>
      <t>e</t>
    </r>
    <r>
      <rPr>
        <sz val="10"/>
        <color theme="1"/>
        <rFont val="Calibri"/>
        <family val="2"/>
        <charset val="238"/>
        <scheme val="minor"/>
      </rPr>
      <t xml:space="preserve">
[pvoz/h]</t>
    </r>
  </si>
  <si>
    <r>
      <t>C</t>
    </r>
    <r>
      <rPr>
        <vertAlign val="subscript"/>
        <sz val="10"/>
        <color theme="1"/>
        <rFont val="Calibri"/>
        <family val="2"/>
        <charset val="238"/>
        <scheme val="minor"/>
      </rPr>
      <t>e</t>
    </r>
    <r>
      <rPr>
        <sz val="10"/>
        <color theme="1"/>
        <rFont val="Calibri"/>
        <family val="2"/>
        <charset val="238"/>
        <scheme val="minor"/>
      </rPr>
      <t xml:space="preserve">
[pvoz/h]</t>
    </r>
  </si>
  <si>
    <r>
      <t>a</t>
    </r>
    <r>
      <rPr>
        <vertAlign val="subscript"/>
        <sz val="10"/>
        <color theme="1"/>
        <rFont val="Calibri"/>
        <family val="2"/>
        <charset val="238"/>
        <scheme val="minor"/>
      </rPr>
      <t>W,lim</t>
    </r>
    <r>
      <rPr>
        <sz val="10"/>
        <color theme="1"/>
        <rFont val="Calibri"/>
        <family val="2"/>
        <charset val="238"/>
        <scheme val="minor"/>
      </rPr>
      <t xml:space="preserve">
[-]</t>
    </r>
  </si>
  <si>
    <r>
      <t>a</t>
    </r>
    <r>
      <rPr>
        <vertAlign val="subscript"/>
        <sz val="10"/>
        <color theme="1"/>
        <rFont val="Calibri"/>
        <family val="2"/>
        <charset val="238"/>
        <scheme val="minor"/>
      </rPr>
      <t xml:space="preserve">w </t>
    </r>
    <r>
      <rPr>
        <sz val="10"/>
        <color theme="1"/>
        <rFont val="Calibri"/>
        <family val="2"/>
        <charset val="238"/>
        <scheme val="minor"/>
      </rPr>
      <t>≤ a</t>
    </r>
    <r>
      <rPr>
        <vertAlign val="subscript"/>
        <sz val="10"/>
        <color theme="1"/>
        <rFont val="Calibri"/>
        <family val="2"/>
        <charset val="238"/>
        <scheme val="minor"/>
      </rPr>
      <t>w,lim</t>
    </r>
  </si>
  <si>
    <t>Celkové shrnutí</t>
  </si>
  <si>
    <t>Kapacita všech vjezdů vyhovuje?</t>
  </si>
  <si>
    <t>Kapacita všech výjezdů vyhovuje?</t>
  </si>
  <si>
    <t>Kapacita okružní křižovatky vyhovuje?</t>
  </si>
  <si>
    <t>Komentář</t>
  </si>
  <si>
    <t>Typ uspořádání vjezdu a okruhu</t>
  </si>
  <si>
    <r>
      <t>Poloměr vjezdu R</t>
    </r>
    <r>
      <rPr>
        <vertAlign val="subscript"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
[m]</t>
    </r>
  </si>
  <si>
    <t>Vnější PRŮMĚR okružky D
[m]</t>
  </si>
  <si>
    <r>
      <t>Poloměr výjezdu R</t>
    </r>
    <r>
      <rPr>
        <vertAlign val="subscript"/>
        <sz val="10"/>
        <color theme="1"/>
        <rFont val="Calibri"/>
        <family val="2"/>
        <charset val="238"/>
        <scheme val="minor"/>
      </rPr>
      <t>e</t>
    </r>
    <r>
      <rPr>
        <sz val="10"/>
        <color theme="1"/>
        <rFont val="Calibri"/>
        <family val="2"/>
        <charset val="238"/>
        <scheme val="minor"/>
      </rPr>
      <t xml:space="preserve">
[m]</t>
    </r>
  </si>
  <si>
    <r>
      <t>Počet jízdních pruhů na výjezdu   n</t>
    </r>
    <r>
      <rPr>
        <vertAlign val="subscript"/>
        <sz val="10"/>
        <color theme="1"/>
        <rFont val="Calibri"/>
        <family val="2"/>
        <charset val="238"/>
        <scheme val="minor"/>
      </rPr>
      <t xml:space="preserve">e </t>
    </r>
    <r>
      <rPr>
        <sz val="10"/>
        <color theme="1"/>
        <rFont val="Calibri"/>
        <family val="2"/>
        <charset val="238"/>
        <scheme val="minor"/>
      </rPr>
      <t>[-]</t>
    </r>
  </si>
  <si>
    <r>
      <t>Délka spojovací větve L</t>
    </r>
    <r>
      <rPr>
        <vertAlign val="subscript"/>
        <sz val="10"/>
        <color theme="1"/>
        <rFont val="Calibri"/>
        <family val="2"/>
        <charset val="238"/>
        <scheme val="minor"/>
      </rPr>
      <t>b</t>
    </r>
    <r>
      <rPr>
        <sz val="10"/>
        <color theme="1"/>
        <rFont val="Calibri"/>
        <family val="2"/>
        <charset val="238"/>
        <scheme val="minor"/>
      </rPr>
      <t xml:space="preserve">
[m]</t>
    </r>
  </si>
  <si>
    <t>NE</t>
  </si>
  <si>
    <t>I. třída</t>
  </si>
  <si>
    <t>C</t>
  </si>
  <si>
    <t>Ing. Bystrianský</t>
  </si>
  <si>
    <t>I/32</t>
  </si>
  <si>
    <t>MK od Globusu</t>
  </si>
  <si>
    <t>MK od Burgeru</t>
  </si>
  <si>
    <t>MK</t>
  </si>
  <si>
    <t>E</t>
  </si>
  <si>
    <t>rok 2025 + generovaná doprava</t>
  </si>
  <si>
    <t>rok 2045 + generovaná doprava</t>
  </si>
  <si>
    <t>okružní křižovatka silnice I/32 x MK od Globusu x MK od Burgeru</t>
  </si>
  <si>
    <t>I/32 od D11</t>
  </si>
  <si>
    <t>A</t>
  </si>
  <si>
    <t>ANO</t>
  </si>
  <si>
    <t>&gt;45</t>
  </si>
  <si>
    <t xml:space="preserve">Plánovaná okružní křižovatka silnice I/32 x napojení Globusu x napojení areálu BÜRGER s intenzitami pro rok 2025 a započítáním generované dopravy vyhověla kapacitnímu posouzení vjezdů i výjezdů. Křižovatka dosahuje UKD A na všech vjezdech. </t>
  </si>
  <si>
    <t xml:space="preserve">Plánovaná okružní křižovatka silnice I/32 x napojení Globusu x napojení areálu BÜRGER s výhledovými intenzitami pro rok 2045 a započítáním generované dopravy vyhověla kapacitnímu posouzení vjezdů i výjezdů. Křižovatka ve výhledovém stavu dosahuje UKD A na všech vjezdech.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</si>
</sst>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2" borderId="17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2" fillId="0" borderId="16" xfId="0" applyFont="1" applyBorder="1"/>
    <xf numFmtId="0" fontId="2" fillId="2" borderId="32" xfId="0" applyFont="1" applyFill="1" applyBorder="1" applyAlignment="1">
      <alignment horizontal="center" vertical="center" textRotation="90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2" borderId="46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/>
    </xf>
    <xf numFmtId="0" fontId="2" fillId="3" borderId="40" xfId="0" applyFont="1" applyFill="1" applyBorder="1"/>
    <xf numFmtId="0" fontId="2" fillId="3" borderId="4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/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/>
    </xf>
    <xf numFmtId="0" fontId="2" fillId="3" borderId="28" xfId="0" applyFont="1" applyFill="1" applyBorder="1"/>
    <xf numFmtId="0" fontId="2" fillId="3" borderId="2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vertical="center" textRotation="90" wrapText="1"/>
    </xf>
    <xf numFmtId="0" fontId="2" fillId="2" borderId="40" xfId="0" applyFont="1" applyFill="1" applyBorder="1" applyAlignment="1">
      <alignment horizontal="left" vertical="center" wrapText="1" inden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wrapText="1"/>
    </xf>
    <xf numFmtId="1" fontId="2" fillId="3" borderId="34" xfId="0" applyNumberFormat="1" applyFont="1" applyFill="1" applyBorder="1" applyAlignment="1">
      <alignment horizontal="center"/>
    </xf>
    <xf numFmtId="2" fontId="2" fillId="3" borderId="34" xfId="0" applyNumberFormat="1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wrapText="1"/>
    </xf>
    <xf numFmtId="1" fontId="2" fillId="3" borderId="18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wrapText="1"/>
    </xf>
    <xf numFmtId="1" fontId="2" fillId="3" borderId="23" xfId="0" applyNumberFormat="1" applyFont="1" applyFill="1" applyBorder="1" applyAlignment="1">
      <alignment horizontal="center"/>
    </xf>
    <xf numFmtId="2" fontId="2" fillId="3" borderId="23" xfId="0" applyNumberFormat="1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1" fontId="2" fillId="3" borderId="34" xfId="0" applyNumberFormat="1" applyFont="1" applyFill="1" applyBorder="1" applyAlignment="1">
      <alignment horizontal="center" wrapText="1"/>
    </xf>
    <xf numFmtId="1" fontId="2" fillId="3" borderId="18" xfId="0" applyNumberFormat="1" applyFont="1" applyFill="1" applyBorder="1" applyAlignment="1">
      <alignment horizontal="center" wrapText="1"/>
    </xf>
    <xf numFmtId="1" fontId="2" fillId="3" borderId="23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3" borderId="26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right"/>
    </xf>
    <xf numFmtId="0" fontId="2" fillId="2" borderId="59" xfId="0" applyFon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0" borderId="3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left"/>
    </xf>
    <xf numFmtId="0" fontId="2" fillId="2" borderId="40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3" borderId="66" xfId="0" applyFont="1" applyFill="1" applyBorder="1" applyAlignment="1">
      <alignment horizontal="center"/>
    </xf>
    <xf numFmtId="0" fontId="2" fillId="3" borderId="67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3" borderId="3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914401</xdr:colOff>
      <xdr:row>2</xdr:row>
      <xdr:rowOff>38100</xdr:rowOff>
    </xdr:from>
    <xdr:to>
      <xdr:col>12</xdr:col>
      <xdr:colOff>76201</xdr:colOff>
      <xdr:row>12</xdr:row>
      <xdr:rowOff>155282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116582-5DD8-1DAA-B381-3C0E406AB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6" y="1228725"/>
          <a:ext cx="3676650" cy="2412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914401</xdr:colOff>
      <xdr:row>2</xdr:row>
      <xdr:rowOff>38100</xdr:rowOff>
    </xdr:from>
    <xdr:to>
      <xdr:col>12</xdr:col>
      <xdr:colOff>76201</xdr:colOff>
      <xdr:row>12</xdr:row>
      <xdr:rowOff>155282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003478C-A906-4F36-B3FF-AC9871AA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6" y="1228725"/>
          <a:ext cx="3676650" cy="2412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3B6B-5136-4576-81BB-A327221DEA64}">
  <dimension ref="A1:M66"/>
  <sheetViews>
    <sheetView tabSelected="1" zoomScaleNormal="100" workbookViewId="0">
      <selection activeCell="A5" sqref="A5:G5"/>
    </sheetView>
  </sheetViews>
  <sheetFormatPr defaultRowHeight="15" x14ac:dyDescent="0.25"/>
  <cols>
    <col min="1" max="1" width="4.7109375" customWidth="1"/>
    <col min="2" max="2" width="26.140625" customWidth="1"/>
    <col min="3" max="3" width="17.28515625" customWidth="1"/>
    <col min="4" max="5" width="17.140625" bestFit="1" customWidth="1"/>
    <col min="6" max="9" width="16.28515625" bestFit="1" customWidth="1"/>
    <col min="10" max="10" width="9.7109375" customWidth="1"/>
    <col min="11" max="11" width="16.28515625" bestFit="1" customWidth="1"/>
    <col min="13" max="13" width="16.28515625" bestFit="1" customWidth="1"/>
  </cols>
  <sheetData>
    <row r="1" spans="1:13" ht="30.75" customHeight="1" thickBot="1" x14ac:dyDescent="0.3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3" ht="15.75" thickBot="1" x14ac:dyDescent="0.3">
      <c r="A2" s="152" t="s">
        <v>1</v>
      </c>
      <c r="B2" s="153"/>
      <c r="C2" s="154" t="s">
        <v>85</v>
      </c>
      <c r="D2" s="155"/>
      <c r="E2" s="155"/>
      <c r="F2" s="155"/>
      <c r="G2" s="156"/>
      <c r="H2" s="157"/>
      <c r="I2" s="158"/>
      <c r="J2" s="158"/>
      <c r="K2" s="158"/>
      <c r="L2" s="158"/>
      <c r="M2" s="159"/>
    </row>
    <row r="3" spans="1:13" ht="15.75" thickBot="1" x14ac:dyDescent="0.3">
      <c r="A3" s="160" t="s">
        <v>2</v>
      </c>
      <c r="B3" s="161"/>
      <c r="C3" s="162" t="s">
        <v>83</v>
      </c>
      <c r="D3" s="163"/>
      <c r="E3" s="163"/>
      <c r="F3" s="163"/>
      <c r="G3" s="163"/>
      <c r="H3" s="164"/>
      <c r="I3" s="165"/>
      <c r="J3" s="165"/>
      <c r="K3" s="165"/>
      <c r="L3" s="165"/>
      <c r="M3" s="166"/>
    </row>
    <row r="4" spans="1:13" ht="15.75" thickBot="1" x14ac:dyDescent="0.3">
      <c r="A4" s="160" t="s">
        <v>3</v>
      </c>
      <c r="B4" s="161"/>
      <c r="C4" s="67">
        <v>4</v>
      </c>
      <c r="D4" s="96"/>
      <c r="E4" s="97"/>
      <c r="F4" s="97"/>
      <c r="G4" s="97"/>
      <c r="H4" s="167"/>
      <c r="I4" s="168"/>
      <c r="J4" s="168"/>
      <c r="K4" s="168"/>
      <c r="L4" s="168"/>
      <c r="M4" s="169"/>
    </row>
    <row r="5" spans="1:13" ht="15.75" thickBot="1" x14ac:dyDescent="0.3">
      <c r="A5" s="170"/>
      <c r="B5" s="171"/>
      <c r="C5" s="171"/>
      <c r="D5" s="171"/>
      <c r="E5" s="171"/>
      <c r="F5" s="171"/>
      <c r="G5" s="171"/>
      <c r="H5" s="167"/>
      <c r="I5" s="168"/>
      <c r="J5" s="168"/>
      <c r="K5" s="168"/>
      <c r="L5" s="168"/>
      <c r="M5" s="169"/>
    </row>
    <row r="6" spans="1:13" ht="15.75" thickBot="1" x14ac:dyDescent="0.3">
      <c r="A6" s="160" t="s">
        <v>4</v>
      </c>
      <c r="B6" s="161"/>
      <c r="C6" s="68" t="s">
        <v>77</v>
      </c>
      <c r="D6" s="1" t="s">
        <v>5</v>
      </c>
      <c r="E6" s="172">
        <v>45946</v>
      </c>
      <c r="F6" s="173"/>
      <c r="G6" s="174"/>
      <c r="H6" s="167"/>
      <c r="I6" s="168"/>
      <c r="J6" s="168"/>
      <c r="K6" s="168"/>
      <c r="L6" s="168"/>
      <c r="M6" s="169"/>
    </row>
    <row r="7" spans="1:13" ht="15.75" thickBot="1" x14ac:dyDescent="0.3">
      <c r="A7" s="167"/>
      <c r="B7" s="168"/>
      <c r="C7" s="168"/>
      <c r="D7" s="168"/>
      <c r="E7" s="168"/>
      <c r="F7" s="168"/>
      <c r="G7" s="168"/>
      <c r="H7" s="167"/>
      <c r="I7" s="168"/>
      <c r="J7" s="168"/>
      <c r="K7" s="168"/>
      <c r="L7" s="168"/>
      <c r="M7" s="169"/>
    </row>
    <row r="8" spans="1:13" ht="15.75" thickBot="1" x14ac:dyDescent="0.3">
      <c r="A8" s="175" t="s">
        <v>6</v>
      </c>
      <c r="B8" s="176"/>
      <c r="C8" s="176"/>
      <c r="D8" s="176"/>
      <c r="E8" s="176"/>
      <c r="F8" s="176"/>
      <c r="G8" s="176"/>
      <c r="H8" s="167"/>
      <c r="I8" s="168"/>
      <c r="J8" s="168"/>
      <c r="K8" s="168"/>
      <c r="L8" s="168"/>
      <c r="M8" s="169"/>
    </row>
    <row r="9" spans="1:13" ht="41.25" customHeight="1" x14ac:dyDescent="0.25">
      <c r="A9" s="37" t="s">
        <v>7</v>
      </c>
      <c r="B9" s="38" t="s">
        <v>8</v>
      </c>
      <c r="C9" s="177" t="s">
        <v>9</v>
      </c>
      <c r="D9" s="178"/>
      <c r="E9" s="39" t="s">
        <v>10</v>
      </c>
      <c r="F9" s="40" t="s">
        <v>11</v>
      </c>
      <c r="G9" s="179"/>
      <c r="H9" s="167"/>
      <c r="I9" s="168"/>
      <c r="J9" s="168"/>
      <c r="K9" s="168"/>
      <c r="L9" s="168"/>
      <c r="M9" s="169"/>
    </row>
    <row r="10" spans="1:13" x14ac:dyDescent="0.25">
      <c r="A10" s="2">
        <v>1</v>
      </c>
      <c r="B10" s="69" t="s">
        <v>78</v>
      </c>
      <c r="C10" s="145" t="s">
        <v>75</v>
      </c>
      <c r="D10" s="146"/>
      <c r="E10" s="69" t="s">
        <v>76</v>
      </c>
      <c r="F10" s="35">
        <f>IF(E10="C",30,IF(E10="D",45,IF(E10="E","&gt;45","")))</f>
        <v>30</v>
      </c>
      <c r="G10" s="179"/>
      <c r="H10" s="167"/>
      <c r="I10" s="168"/>
      <c r="J10" s="168"/>
      <c r="K10" s="168"/>
      <c r="L10" s="168"/>
      <c r="M10" s="169"/>
    </row>
    <row r="11" spans="1:13" x14ac:dyDescent="0.25">
      <c r="A11" s="2">
        <v>2</v>
      </c>
      <c r="B11" s="69" t="s">
        <v>79</v>
      </c>
      <c r="C11" s="145" t="s">
        <v>81</v>
      </c>
      <c r="D11" s="146"/>
      <c r="E11" s="69" t="s">
        <v>82</v>
      </c>
      <c r="F11" s="35" t="str">
        <f t="shared" ref="F11:F12" si="0">IF(E11="C",30,IF(E11="D",45,IF(E11="E","&gt;45","")))</f>
        <v>&gt;45</v>
      </c>
      <c r="G11" s="179"/>
      <c r="H11" s="167"/>
      <c r="I11" s="168"/>
      <c r="J11" s="168"/>
      <c r="K11" s="168"/>
      <c r="L11" s="168"/>
      <c r="M11" s="169"/>
    </row>
    <row r="12" spans="1:13" x14ac:dyDescent="0.25">
      <c r="A12" s="2">
        <v>3</v>
      </c>
      <c r="B12" s="69" t="s">
        <v>86</v>
      </c>
      <c r="C12" s="145" t="s">
        <v>75</v>
      </c>
      <c r="D12" s="146"/>
      <c r="E12" s="69" t="s">
        <v>76</v>
      </c>
      <c r="F12" s="35">
        <f t="shared" si="0"/>
        <v>30</v>
      </c>
      <c r="G12" s="179"/>
      <c r="H12" s="167"/>
      <c r="I12" s="168"/>
      <c r="J12" s="168"/>
      <c r="K12" s="168"/>
      <c r="L12" s="168"/>
      <c r="M12" s="169"/>
    </row>
    <row r="13" spans="1:13" ht="15.75" thickBot="1" x14ac:dyDescent="0.3">
      <c r="A13" s="3">
        <v>4</v>
      </c>
      <c r="B13" s="70" t="s">
        <v>80</v>
      </c>
      <c r="C13" s="147" t="s">
        <v>81</v>
      </c>
      <c r="D13" s="148"/>
      <c r="E13" s="70" t="s">
        <v>82</v>
      </c>
      <c r="F13" s="41" t="str">
        <f>IF(E13="C",30,IF(E13="D",45,IF(E13="E","&gt;45","")))</f>
        <v>&gt;45</v>
      </c>
      <c r="G13" s="179"/>
      <c r="H13" s="154"/>
      <c r="I13" s="155"/>
      <c r="J13" s="155"/>
      <c r="K13" s="155"/>
      <c r="L13" s="155"/>
      <c r="M13" s="156"/>
    </row>
    <row r="14" spans="1:13" ht="15.75" thickBot="1" x14ac:dyDescent="0.3">
      <c r="A14" s="4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5"/>
    </row>
    <row r="15" spans="1:13" ht="15.75" thickBot="1" x14ac:dyDescent="0.3">
      <c r="A15" s="87" t="s">
        <v>12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ht="39" thickBot="1" x14ac:dyDescent="0.3">
      <c r="A16" s="6" t="s">
        <v>7</v>
      </c>
      <c r="B16" s="7" t="s">
        <v>8</v>
      </c>
      <c r="C16" s="8" t="s">
        <v>13</v>
      </c>
      <c r="D16" s="8" t="s">
        <v>14</v>
      </c>
      <c r="E16" s="8" t="s">
        <v>15</v>
      </c>
      <c r="F16" s="8" t="s">
        <v>16</v>
      </c>
      <c r="G16" s="8" t="s">
        <v>17</v>
      </c>
      <c r="H16" s="8" t="s">
        <v>18</v>
      </c>
      <c r="I16" s="123"/>
      <c r="J16" s="9" t="s">
        <v>19</v>
      </c>
      <c r="K16" s="10" t="s">
        <v>20</v>
      </c>
      <c r="L16" s="11" t="s">
        <v>21</v>
      </c>
      <c r="M16" s="12" t="s">
        <v>22</v>
      </c>
    </row>
    <row r="17" spans="1:13" x14ac:dyDescent="0.25">
      <c r="A17" s="126">
        <v>1</v>
      </c>
      <c r="B17" s="128" t="str">
        <f>B10</f>
        <v>I/32</v>
      </c>
      <c r="C17" s="9" t="s">
        <v>23</v>
      </c>
      <c r="D17" s="71">
        <v>0</v>
      </c>
      <c r="E17" s="71">
        <v>0</v>
      </c>
      <c r="F17" s="71">
        <v>0</v>
      </c>
      <c r="G17" s="71">
        <v>0</v>
      </c>
      <c r="H17" s="72">
        <v>0</v>
      </c>
      <c r="I17" s="124"/>
      <c r="J17" s="42">
        <f>SUM(D17:H17)</f>
        <v>0</v>
      </c>
      <c r="K17" s="13">
        <f>ROUND(D17+E17*2+F17*3+G17*0.8+H17*0.5,0)</f>
        <v>0</v>
      </c>
      <c r="L17" s="130">
        <f>SUM(K17:K20)</f>
        <v>476</v>
      </c>
      <c r="M17" s="134">
        <v>0</v>
      </c>
    </row>
    <row r="18" spans="1:13" x14ac:dyDescent="0.25">
      <c r="A18" s="127"/>
      <c r="B18" s="129"/>
      <c r="C18" s="15" t="s">
        <v>24</v>
      </c>
      <c r="D18" s="66">
        <v>366</v>
      </c>
      <c r="E18" s="66">
        <v>5</v>
      </c>
      <c r="F18" s="66">
        <v>20</v>
      </c>
      <c r="G18" s="66">
        <v>0</v>
      </c>
      <c r="H18" s="65">
        <v>0</v>
      </c>
      <c r="I18" s="124"/>
      <c r="J18" s="43">
        <f t="shared" ref="J18:J32" si="1">SUM(D18:H18)</f>
        <v>391</v>
      </c>
      <c r="K18" s="14">
        <f t="shared" ref="K18:K32" si="2">ROUND(D18+E18*2+F18*3+G18*0.8+H18*0.5,0)</f>
        <v>436</v>
      </c>
      <c r="L18" s="131"/>
      <c r="M18" s="135"/>
    </row>
    <row r="19" spans="1:13" x14ac:dyDescent="0.25">
      <c r="A19" s="127"/>
      <c r="B19" s="129"/>
      <c r="C19" s="15" t="s">
        <v>25</v>
      </c>
      <c r="D19" s="66">
        <v>40</v>
      </c>
      <c r="E19" s="66">
        <v>0</v>
      </c>
      <c r="F19" s="66">
        <v>0</v>
      </c>
      <c r="G19" s="66">
        <v>0</v>
      </c>
      <c r="H19" s="65">
        <v>0</v>
      </c>
      <c r="I19" s="124"/>
      <c r="J19" s="43">
        <f t="shared" si="1"/>
        <v>40</v>
      </c>
      <c r="K19" s="14">
        <f t="shared" si="2"/>
        <v>40</v>
      </c>
      <c r="L19" s="132"/>
      <c r="M19" s="136"/>
    </row>
    <row r="20" spans="1:13" ht="15.75" thickBot="1" x14ac:dyDescent="0.3">
      <c r="A20" s="127"/>
      <c r="B20" s="129"/>
      <c r="C20" s="15" t="s">
        <v>26</v>
      </c>
      <c r="D20" s="73">
        <v>0</v>
      </c>
      <c r="E20" s="73">
        <v>0</v>
      </c>
      <c r="F20" s="73">
        <v>0</v>
      </c>
      <c r="G20" s="73">
        <v>0</v>
      </c>
      <c r="H20" s="74">
        <v>0</v>
      </c>
      <c r="I20" s="124"/>
      <c r="J20" s="44">
        <f t="shared" si="1"/>
        <v>0</v>
      </c>
      <c r="K20" s="16">
        <f t="shared" si="2"/>
        <v>0</v>
      </c>
      <c r="L20" s="133"/>
      <c r="M20" s="137"/>
    </row>
    <row r="21" spans="1:13" x14ac:dyDescent="0.25">
      <c r="A21" s="126">
        <v>2</v>
      </c>
      <c r="B21" s="128" t="str">
        <f>B11</f>
        <v>MK od Globusu</v>
      </c>
      <c r="C21" s="9" t="s">
        <v>27</v>
      </c>
      <c r="D21" s="71">
        <v>90</v>
      </c>
      <c r="E21" s="71">
        <v>0</v>
      </c>
      <c r="F21" s="71">
        <v>1</v>
      </c>
      <c r="G21" s="71">
        <v>0</v>
      </c>
      <c r="H21" s="72">
        <v>0</v>
      </c>
      <c r="I21" s="124"/>
      <c r="J21" s="43">
        <f t="shared" si="1"/>
        <v>91</v>
      </c>
      <c r="K21" s="14">
        <f t="shared" si="2"/>
        <v>93</v>
      </c>
      <c r="L21" s="140">
        <f>SUM(K21:K24)</f>
        <v>216</v>
      </c>
      <c r="M21" s="140">
        <v>0</v>
      </c>
    </row>
    <row r="22" spans="1:13" x14ac:dyDescent="0.25">
      <c r="A22" s="127"/>
      <c r="B22" s="129"/>
      <c r="C22" s="15" t="s">
        <v>28</v>
      </c>
      <c r="D22" s="66">
        <v>0</v>
      </c>
      <c r="E22" s="66">
        <v>0</v>
      </c>
      <c r="F22" s="66">
        <v>0</v>
      </c>
      <c r="G22" s="66">
        <v>0</v>
      </c>
      <c r="H22" s="65">
        <v>0</v>
      </c>
      <c r="I22" s="124"/>
      <c r="J22" s="43">
        <f t="shared" si="1"/>
        <v>0</v>
      </c>
      <c r="K22" s="14">
        <f t="shared" si="2"/>
        <v>0</v>
      </c>
      <c r="L22" s="131"/>
      <c r="M22" s="131"/>
    </row>
    <row r="23" spans="1:13" x14ac:dyDescent="0.25">
      <c r="A23" s="127"/>
      <c r="B23" s="129"/>
      <c r="C23" s="15" t="s">
        <v>29</v>
      </c>
      <c r="D23" s="66">
        <v>90</v>
      </c>
      <c r="E23" s="66">
        <v>0</v>
      </c>
      <c r="F23" s="66">
        <v>11</v>
      </c>
      <c r="G23" s="66">
        <v>0</v>
      </c>
      <c r="H23" s="65">
        <v>0</v>
      </c>
      <c r="I23" s="124"/>
      <c r="J23" s="43">
        <f t="shared" si="1"/>
        <v>101</v>
      </c>
      <c r="K23" s="14">
        <f t="shared" si="2"/>
        <v>123</v>
      </c>
      <c r="L23" s="132"/>
      <c r="M23" s="132"/>
    </row>
    <row r="24" spans="1:13" ht="15.75" thickBot="1" x14ac:dyDescent="0.3">
      <c r="A24" s="138"/>
      <c r="B24" s="139"/>
      <c r="C24" s="17" t="s">
        <v>30</v>
      </c>
      <c r="D24" s="75">
        <v>0</v>
      </c>
      <c r="E24" s="75">
        <v>0</v>
      </c>
      <c r="F24" s="75">
        <v>0</v>
      </c>
      <c r="G24" s="75">
        <v>0</v>
      </c>
      <c r="H24" s="76">
        <v>0</v>
      </c>
      <c r="I24" s="124"/>
      <c r="J24" s="43">
        <f t="shared" si="1"/>
        <v>0</v>
      </c>
      <c r="K24" s="14">
        <f t="shared" si="2"/>
        <v>0</v>
      </c>
      <c r="L24" s="132"/>
      <c r="M24" s="132"/>
    </row>
    <row r="25" spans="1:13" x14ac:dyDescent="0.25">
      <c r="A25" s="127">
        <v>3</v>
      </c>
      <c r="B25" s="129" t="str">
        <f>B12</f>
        <v>I/32 od D11</v>
      </c>
      <c r="C25" s="18" t="s">
        <v>31</v>
      </c>
      <c r="D25" s="77">
        <v>40</v>
      </c>
      <c r="E25" s="77">
        <v>0</v>
      </c>
      <c r="F25" s="77">
        <v>0</v>
      </c>
      <c r="G25" s="77">
        <v>0</v>
      </c>
      <c r="H25" s="78">
        <v>0</v>
      </c>
      <c r="I25" s="124"/>
      <c r="J25" s="42">
        <f t="shared" si="1"/>
        <v>40</v>
      </c>
      <c r="K25" s="13">
        <f t="shared" si="2"/>
        <v>40</v>
      </c>
      <c r="L25" s="130">
        <f>SUM(K25:K28)</f>
        <v>692</v>
      </c>
      <c r="M25" s="134">
        <v>0</v>
      </c>
    </row>
    <row r="26" spans="1:13" x14ac:dyDescent="0.25">
      <c r="A26" s="127"/>
      <c r="B26" s="129"/>
      <c r="C26" s="15" t="s">
        <v>32</v>
      </c>
      <c r="D26" s="66">
        <v>586</v>
      </c>
      <c r="E26" s="66">
        <v>6</v>
      </c>
      <c r="F26" s="66">
        <v>18</v>
      </c>
      <c r="G26" s="66">
        <v>0</v>
      </c>
      <c r="H26" s="65">
        <v>0</v>
      </c>
      <c r="I26" s="124"/>
      <c r="J26" s="43">
        <f t="shared" si="1"/>
        <v>610</v>
      </c>
      <c r="K26" s="14">
        <f t="shared" si="2"/>
        <v>652</v>
      </c>
      <c r="L26" s="131"/>
      <c r="M26" s="135"/>
    </row>
    <row r="27" spans="1:13" x14ac:dyDescent="0.25">
      <c r="A27" s="127"/>
      <c r="B27" s="129"/>
      <c r="C27" s="15" t="s">
        <v>33</v>
      </c>
      <c r="D27" s="66">
        <v>0</v>
      </c>
      <c r="E27" s="66">
        <v>0</v>
      </c>
      <c r="F27" s="66">
        <v>0</v>
      </c>
      <c r="G27" s="66">
        <v>0</v>
      </c>
      <c r="H27" s="65">
        <v>0</v>
      </c>
      <c r="I27" s="124"/>
      <c r="J27" s="43">
        <f t="shared" si="1"/>
        <v>0</v>
      </c>
      <c r="K27" s="14">
        <f t="shared" si="2"/>
        <v>0</v>
      </c>
      <c r="L27" s="132"/>
      <c r="M27" s="136"/>
    </row>
    <row r="28" spans="1:13" ht="15.75" thickBot="1" x14ac:dyDescent="0.3">
      <c r="A28" s="141"/>
      <c r="B28" s="129"/>
      <c r="C28" s="15" t="s">
        <v>34</v>
      </c>
      <c r="D28" s="73">
        <v>0</v>
      </c>
      <c r="E28" s="73">
        <v>0</v>
      </c>
      <c r="F28" s="73">
        <v>0</v>
      </c>
      <c r="G28" s="73">
        <v>0</v>
      </c>
      <c r="H28" s="74">
        <v>0</v>
      </c>
      <c r="I28" s="124"/>
      <c r="J28" s="44">
        <f t="shared" si="1"/>
        <v>0</v>
      </c>
      <c r="K28" s="16">
        <f t="shared" si="2"/>
        <v>0</v>
      </c>
      <c r="L28" s="133"/>
      <c r="M28" s="137"/>
    </row>
    <row r="29" spans="1:13" x14ac:dyDescent="0.25">
      <c r="A29" s="136">
        <v>4</v>
      </c>
      <c r="B29" s="126" t="str">
        <f>B13</f>
        <v>MK od Burgeru</v>
      </c>
      <c r="C29" s="9" t="s">
        <v>35</v>
      </c>
      <c r="D29" s="71">
        <v>0</v>
      </c>
      <c r="E29" s="71">
        <v>0</v>
      </c>
      <c r="F29" s="71">
        <v>0</v>
      </c>
      <c r="G29" s="71">
        <v>0</v>
      </c>
      <c r="H29" s="72">
        <v>0</v>
      </c>
      <c r="I29" s="124"/>
      <c r="J29" s="43">
        <f t="shared" si="1"/>
        <v>0</v>
      </c>
      <c r="K29" s="14">
        <f t="shared" si="2"/>
        <v>0</v>
      </c>
      <c r="L29" s="140">
        <f>SUM(K29:K32)</f>
        <v>0</v>
      </c>
      <c r="M29" s="140">
        <v>0</v>
      </c>
    </row>
    <row r="30" spans="1:13" x14ac:dyDescent="0.25">
      <c r="A30" s="127"/>
      <c r="B30" s="127"/>
      <c r="C30" s="15" t="s">
        <v>36</v>
      </c>
      <c r="D30" s="66">
        <v>0</v>
      </c>
      <c r="E30" s="66">
        <v>0</v>
      </c>
      <c r="F30" s="66">
        <v>0</v>
      </c>
      <c r="G30" s="66">
        <v>0</v>
      </c>
      <c r="H30" s="65">
        <v>0</v>
      </c>
      <c r="I30" s="124"/>
      <c r="J30" s="43">
        <f t="shared" si="1"/>
        <v>0</v>
      </c>
      <c r="K30" s="14">
        <f t="shared" si="2"/>
        <v>0</v>
      </c>
      <c r="L30" s="131"/>
      <c r="M30" s="131"/>
    </row>
    <row r="31" spans="1:13" x14ac:dyDescent="0.25">
      <c r="A31" s="127"/>
      <c r="B31" s="127"/>
      <c r="C31" s="15" t="s">
        <v>37</v>
      </c>
      <c r="D31" s="66">
        <v>0</v>
      </c>
      <c r="E31" s="66">
        <v>0</v>
      </c>
      <c r="F31" s="66">
        <v>0</v>
      </c>
      <c r="G31" s="66">
        <v>0</v>
      </c>
      <c r="H31" s="65">
        <v>0</v>
      </c>
      <c r="I31" s="124"/>
      <c r="J31" s="43">
        <f t="shared" si="1"/>
        <v>0</v>
      </c>
      <c r="K31" s="14">
        <f t="shared" si="2"/>
        <v>0</v>
      </c>
      <c r="L31" s="132"/>
      <c r="M31" s="132"/>
    </row>
    <row r="32" spans="1:13" ht="15.75" thickBot="1" x14ac:dyDescent="0.3">
      <c r="A32" s="138"/>
      <c r="B32" s="138"/>
      <c r="C32" s="17" t="s">
        <v>38</v>
      </c>
      <c r="D32" s="75">
        <v>0</v>
      </c>
      <c r="E32" s="75">
        <v>0</v>
      </c>
      <c r="F32" s="75">
        <v>0</v>
      </c>
      <c r="G32" s="75">
        <v>0</v>
      </c>
      <c r="H32" s="76">
        <v>0</v>
      </c>
      <c r="I32" s="125"/>
      <c r="J32" s="44">
        <f t="shared" si="1"/>
        <v>0</v>
      </c>
      <c r="K32" s="16">
        <f t="shared" si="2"/>
        <v>0</v>
      </c>
      <c r="L32" s="133"/>
      <c r="M32" s="133"/>
    </row>
    <row r="33" spans="1:13" ht="15.75" thickBot="1" x14ac:dyDescent="0.3">
      <c r="A33" s="82" t="s">
        <v>39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16">
        <f>SUM(L17:L32)</f>
        <v>1384</v>
      </c>
      <c r="M33" s="5"/>
    </row>
    <row r="34" spans="1:13" ht="15.75" thickBot="1" x14ac:dyDescent="0.3">
      <c r="A34" s="84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6"/>
    </row>
    <row r="35" spans="1:13" ht="15.75" thickBot="1" x14ac:dyDescent="0.3">
      <c r="A35" s="87" t="s">
        <v>40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9"/>
    </row>
    <row r="36" spans="1:13" ht="55.5" customHeight="1" thickBot="1" x14ac:dyDescent="0.3">
      <c r="A36" s="6" t="s">
        <v>7</v>
      </c>
      <c r="B36" s="19" t="s">
        <v>8</v>
      </c>
      <c r="C36" s="19" t="s">
        <v>68</v>
      </c>
      <c r="D36" s="8" t="s">
        <v>41</v>
      </c>
      <c r="E36" s="8" t="s">
        <v>42</v>
      </c>
      <c r="F36" s="8" t="s">
        <v>72</v>
      </c>
      <c r="G36" s="8" t="s">
        <v>69</v>
      </c>
      <c r="H36" s="8" t="s">
        <v>71</v>
      </c>
      <c r="I36" s="8" t="s">
        <v>43</v>
      </c>
      <c r="J36" s="8" t="s">
        <v>70</v>
      </c>
      <c r="K36" s="8" t="s">
        <v>44</v>
      </c>
      <c r="L36" s="8" t="s">
        <v>45</v>
      </c>
      <c r="M36" s="20" t="s">
        <v>73</v>
      </c>
    </row>
    <row r="37" spans="1:13" x14ac:dyDescent="0.25">
      <c r="A37" s="21">
        <v>1</v>
      </c>
      <c r="B37" s="22" t="str">
        <f>B10</f>
        <v>I/32</v>
      </c>
      <c r="C37" s="79">
        <v>1</v>
      </c>
      <c r="D37" s="80">
        <v>1</v>
      </c>
      <c r="E37" s="80">
        <v>1</v>
      </c>
      <c r="F37" s="71">
        <v>1</v>
      </c>
      <c r="G37" s="71">
        <v>17</v>
      </c>
      <c r="H37" s="71">
        <v>14</v>
      </c>
      <c r="I37" s="71">
        <v>14.3</v>
      </c>
      <c r="J37" s="90">
        <v>36</v>
      </c>
      <c r="K37" s="71" t="s">
        <v>74</v>
      </c>
      <c r="L37" s="71"/>
      <c r="M37" s="72"/>
    </row>
    <row r="38" spans="1:13" x14ac:dyDescent="0.25">
      <c r="A38" s="25">
        <v>2</v>
      </c>
      <c r="B38" s="26" t="str">
        <f>B11</f>
        <v>MK od Globusu</v>
      </c>
      <c r="C38" s="69">
        <v>1</v>
      </c>
      <c r="D38" s="69">
        <v>1</v>
      </c>
      <c r="E38" s="69">
        <v>1</v>
      </c>
      <c r="F38" s="66">
        <v>1</v>
      </c>
      <c r="G38" s="66">
        <v>9</v>
      </c>
      <c r="H38" s="66">
        <v>10</v>
      </c>
      <c r="I38" s="66">
        <v>10</v>
      </c>
      <c r="J38" s="91"/>
      <c r="K38" s="66" t="s">
        <v>74</v>
      </c>
      <c r="L38" s="66"/>
      <c r="M38" s="65"/>
    </row>
    <row r="39" spans="1:13" x14ac:dyDescent="0.25">
      <c r="A39" s="25">
        <v>3</v>
      </c>
      <c r="B39" s="26" t="str">
        <f>B12</f>
        <v>I/32 od D11</v>
      </c>
      <c r="C39" s="69">
        <v>1</v>
      </c>
      <c r="D39" s="69">
        <v>1</v>
      </c>
      <c r="E39" s="69">
        <v>1</v>
      </c>
      <c r="F39" s="66">
        <v>1</v>
      </c>
      <c r="G39" s="66">
        <v>24</v>
      </c>
      <c r="H39" s="66">
        <v>23</v>
      </c>
      <c r="I39" s="66">
        <v>15.6</v>
      </c>
      <c r="J39" s="91"/>
      <c r="K39" s="66" t="s">
        <v>74</v>
      </c>
      <c r="L39" s="66"/>
      <c r="M39" s="65"/>
    </row>
    <row r="40" spans="1:13" ht="15.75" thickBot="1" x14ac:dyDescent="0.3">
      <c r="A40" s="28">
        <v>4</v>
      </c>
      <c r="B40" s="29" t="str">
        <f>B13</f>
        <v>MK od Burgeru</v>
      </c>
      <c r="C40" s="70">
        <v>1</v>
      </c>
      <c r="D40" s="81">
        <v>1</v>
      </c>
      <c r="E40" s="81">
        <v>1</v>
      </c>
      <c r="F40" s="75">
        <v>1</v>
      </c>
      <c r="G40" s="75">
        <v>10</v>
      </c>
      <c r="H40" s="75">
        <v>10</v>
      </c>
      <c r="I40" s="75">
        <v>10</v>
      </c>
      <c r="J40" s="92"/>
      <c r="K40" s="75" t="s">
        <v>74</v>
      </c>
      <c r="L40" s="75"/>
      <c r="M40" s="76"/>
    </row>
    <row r="41" spans="1:13" ht="15.75" thickBot="1" x14ac:dyDescent="0.3">
      <c r="A41" s="142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4"/>
    </row>
    <row r="42" spans="1:13" ht="15.75" thickBot="1" x14ac:dyDescent="0.3">
      <c r="A42" s="87" t="s">
        <v>46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9"/>
    </row>
    <row r="43" spans="1:13" ht="39" thickBot="1" x14ac:dyDescent="0.3">
      <c r="A43" s="6" t="s">
        <v>7</v>
      </c>
      <c r="B43" s="19" t="s">
        <v>8</v>
      </c>
      <c r="C43" s="8" t="s">
        <v>47</v>
      </c>
      <c r="D43" s="8" t="s">
        <v>48</v>
      </c>
      <c r="E43" s="8" t="s">
        <v>49</v>
      </c>
      <c r="F43" s="8" t="s">
        <v>50</v>
      </c>
      <c r="G43" s="8" t="s">
        <v>51</v>
      </c>
      <c r="H43" s="31" t="s">
        <v>52</v>
      </c>
      <c r="I43" s="8" t="s">
        <v>53</v>
      </c>
      <c r="J43" s="8" t="s">
        <v>54</v>
      </c>
      <c r="K43" s="8" t="s">
        <v>55</v>
      </c>
      <c r="L43" s="8" t="s">
        <v>56</v>
      </c>
      <c r="M43" s="20" t="s">
        <v>57</v>
      </c>
    </row>
    <row r="44" spans="1:13" x14ac:dyDescent="0.25">
      <c r="A44" s="21">
        <v>1</v>
      </c>
      <c r="B44" s="22" t="str">
        <f>B10</f>
        <v>I/32</v>
      </c>
      <c r="C44" s="23">
        <v>40</v>
      </c>
      <c r="D44" s="45">
        <v>476</v>
      </c>
      <c r="E44" s="47">
        <v>0</v>
      </c>
      <c r="F44" s="48">
        <v>1340.7873006652408</v>
      </c>
      <c r="G44" s="48">
        <v>864.78730066524076</v>
      </c>
      <c r="H44" s="49">
        <v>0.35501529568771223</v>
      </c>
      <c r="I44" s="24">
        <v>4</v>
      </c>
      <c r="J44" s="24" t="s">
        <v>87</v>
      </c>
      <c r="K44" s="24">
        <v>10</v>
      </c>
      <c r="L44" s="24">
        <v>30</v>
      </c>
      <c r="M44" s="50" t="s">
        <v>88</v>
      </c>
    </row>
    <row r="45" spans="1:13" x14ac:dyDescent="0.25">
      <c r="A45" s="25">
        <v>2</v>
      </c>
      <c r="B45" s="26" t="str">
        <f>B11</f>
        <v>MK od Globusu</v>
      </c>
      <c r="C45" s="27">
        <v>436</v>
      </c>
      <c r="D45" s="27">
        <v>216</v>
      </c>
      <c r="E45" s="56">
        <v>0</v>
      </c>
      <c r="F45" s="57">
        <v>794.28992779311636</v>
      </c>
      <c r="G45" s="57">
        <v>578.28992779311636</v>
      </c>
      <c r="H45" s="58">
        <v>0.27194100345719119</v>
      </c>
      <c r="I45" s="59">
        <v>6</v>
      </c>
      <c r="J45" s="59" t="s">
        <v>87</v>
      </c>
      <c r="K45" s="59">
        <v>7</v>
      </c>
      <c r="L45" s="59" t="s">
        <v>89</v>
      </c>
      <c r="M45" s="64" t="s">
        <v>88</v>
      </c>
    </row>
    <row r="46" spans="1:13" x14ac:dyDescent="0.25">
      <c r="A46" s="25">
        <v>3</v>
      </c>
      <c r="B46" s="26" t="str">
        <f>B12</f>
        <v>I/32 od D11</v>
      </c>
      <c r="C46" s="27">
        <v>93</v>
      </c>
      <c r="D46" s="27">
        <v>692</v>
      </c>
      <c r="E46" s="56">
        <v>0</v>
      </c>
      <c r="F46" s="57">
        <v>1288.0275943433617</v>
      </c>
      <c r="G46" s="57">
        <v>596.02759434336167</v>
      </c>
      <c r="H46" s="58">
        <v>0.53725557048549311</v>
      </c>
      <c r="I46" s="59">
        <v>6</v>
      </c>
      <c r="J46" s="59" t="s">
        <v>87</v>
      </c>
      <c r="K46" s="59">
        <v>21</v>
      </c>
      <c r="L46" s="59">
        <v>30</v>
      </c>
      <c r="M46" s="64" t="s">
        <v>88</v>
      </c>
    </row>
    <row r="47" spans="1:13" ht="15.75" thickBot="1" x14ac:dyDescent="0.3">
      <c r="A47" s="28">
        <v>4</v>
      </c>
      <c r="B47" s="29" t="str">
        <f>B13</f>
        <v>MK od Burgeru</v>
      </c>
      <c r="C47" s="30">
        <v>785</v>
      </c>
      <c r="D47" s="46">
        <v>0</v>
      </c>
      <c r="E47" s="51">
        <v>0</v>
      </c>
      <c r="F47" s="52">
        <v>537.61024888779843</v>
      </c>
      <c r="G47" s="52">
        <v>537.61024888779843</v>
      </c>
      <c r="H47" s="53">
        <v>0</v>
      </c>
      <c r="I47" s="54">
        <v>7</v>
      </c>
      <c r="J47" s="54" t="s">
        <v>87</v>
      </c>
      <c r="K47" s="54">
        <v>0</v>
      </c>
      <c r="L47" s="54" t="s">
        <v>89</v>
      </c>
      <c r="M47" s="55" t="s">
        <v>88</v>
      </c>
    </row>
    <row r="48" spans="1:13" ht="15.75" thickBot="1" x14ac:dyDescent="0.3">
      <c r="A48" s="108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10"/>
    </row>
    <row r="49" spans="1:13" ht="15.75" thickBot="1" x14ac:dyDescent="0.3">
      <c r="A49" s="87" t="s">
        <v>58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9"/>
    </row>
    <row r="50" spans="1:13" ht="39" thickBot="1" x14ac:dyDescent="0.3">
      <c r="A50" s="6" t="s">
        <v>7</v>
      </c>
      <c r="B50" s="19" t="s">
        <v>8</v>
      </c>
      <c r="C50" s="8" t="s">
        <v>59</v>
      </c>
      <c r="D50" s="8" t="s">
        <v>49</v>
      </c>
      <c r="E50" s="8" t="s">
        <v>60</v>
      </c>
      <c r="F50" s="8" t="s">
        <v>51</v>
      </c>
      <c r="G50" s="31" t="s">
        <v>52</v>
      </c>
      <c r="H50" s="111"/>
      <c r="I50" s="112"/>
      <c r="J50" s="112"/>
      <c r="K50" s="113"/>
      <c r="L50" s="8" t="s">
        <v>61</v>
      </c>
      <c r="M50" s="20" t="s">
        <v>62</v>
      </c>
    </row>
    <row r="51" spans="1:13" x14ac:dyDescent="0.25">
      <c r="A51" s="32">
        <v>1</v>
      </c>
      <c r="B51" s="22" t="str">
        <f>B10</f>
        <v>I/32</v>
      </c>
      <c r="C51" s="23">
        <v>745</v>
      </c>
      <c r="D51" s="23">
        <v>0</v>
      </c>
      <c r="E51" s="60">
        <v>1238.6500000000001</v>
      </c>
      <c r="F51" s="48">
        <v>493.65000000000009</v>
      </c>
      <c r="G51" s="49">
        <v>0.60146126831631208</v>
      </c>
      <c r="H51" s="114"/>
      <c r="I51" s="115"/>
      <c r="J51" s="115"/>
      <c r="K51" s="116"/>
      <c r="L51" s="24">
        <v>0.9</v>
      </c>
      <c r="M51" s="50" t="str">
        <f>IF(G51&lt;=L51,"ANO","NE")</f>
        <v>ANO</v>
      </c>
    </row>
    <row r="52" spans="1:13" x14ac:dyDescent="0.25">
      <c r="A52" s="33">
        <v>2</v>
      </c>
      <c r="B52" s="26" t="str">
        <f>B11</f>
        <v>MK od Globusu</v>
      </c>
      <c r="C52" s="27">
        <v>80</v>
      </c>
      <c r="D52" s="27">
        <v>0</v>
      </c>
      <c r="E52" s="62">
        <v>1219</v>
      </c>
      <c r="F52" s="57">
        <v>1139</v>
      </c>
      <c r="G52" s="58">
        <v>6.5627563576702214E-2</v>
      </c>
      <c r="H52" s="114"/>
      <c r="I52" s="115"/>
      <c r="J52" s="115"/>
      <c r="K52" s="116"/>
      <c r="L52" s="59">
        <v>0.9</v>
      </c>
      <c r="M52" s="64" t="str">
        <f t="shared" ref="M52:M54" si="3">IF(G52&lt;=L52,"ANO","NE")</f>
        <v>ANO</v>
      </c>
    </row>
    <row r="53" spans="1:13" x14ac:dyDescent="0.25">
      <c r="A53" s="33">
        <v>3</v>
      </c>
      <c r="B53" s="26" t="str">
        <f>B12</f>
        <v>I/32 od D11</v>
      </c>
      <c r="C53" s="27">
        <v>559</v>
      </c>
      <c r="D53" s="27">
        <v>0</v>
      </c>
      <c r="E53" s="62">
        <v>1325.8375000000001</v>
      </c>
      <c r="F53" s="57">
        <v>766.83750000000009</v>
      </c>
      <c r="G53" s="58">
        <v>0.42162029660497607</v>
      </c>
      <c r="H53" s="114"/>
      <c r="I53" s="115"/>
      <c r="J53" s="115"/>
      <c r="K53" s="116"/>
      <c r="L53" s="59">
        <v>0.9</v>
      </c>
      <c r="M53" s="64" t="str">
        <f t="shared" si="3"/>
        <v>ANO</v>
      </c>
    </row>
    <row r="54" spans="1:13" ht="15.75" thickBot="1" x14ac:dyDescent="0.3">
      <c r="A54" s="34">
        <v>4</v>
      </c>
      <c r="B54" s="29" t="str">
        <f>B13</f>
        <v>MK od Burgeru</v>
      </c>
      <c r="C54" s="30">
        <v>0</v>
      </c>
      <c r="D54" s="36">
        <v>0</v>
      </c>
      <c r="E54" s="61">
        <v>1219</v>
      </c>
      <c r="F54" s="52">
        <v>1219</v>
      </c>
      <c r="G54" s="53">
        <v>0</v>
      </c>
      <c r="H54" s="117"/>
      <c r="I54" s="118"/>
      <c r="J54" s="118"/>
      <c r="K54" s="119"/>
      <c r="L54" s="54">
        <v>0.9</v>
      </c>
      <c r="M54" s="55" t="str">
        <f t="shared" si="3"/>
        <v>ANO</v>
      </c>
    </row>
    <row r="55" spans="1:13" ht="15.75" thickBot="1" x14ac:dyDescent="0.3">
      <c r="A55" s="108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10"/>
    </row>
    <row r="56" spans="1:13" ht="15.75" thickBot="1" x14ac:dyDescent="0.3">
      <c r="A56" s="98" t="s">
        <v>63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100"/>
    </row>
    <row r="57" spans="1:13" x14ac:dyDescent="0.25">
      <c r="A57" s="101" t="s">
        <v>64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72" t="s">
        <v>88</v>
      </c>
    </row>
    <row r="58" spans="1:13" x14ac:dyDescent="0.25">
      <c r="A58" s="103" t="s">
        <v>65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65" t="s">
        <v>88</v>
      </c>
    </row>
    <row r="59" spans="1:13" x14ac:dyDescent="0.2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7"/>
    </row>
    <row r="60" spans="1:13" x14ac:dyDescent="0.25">
      <c r="A60" s="103" t="s">
        <v>66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65" t="s">
        <v>88</v>
      </c>
    </row>
    <row r="61" spans="1:13" x14ac:dyDescent="0.2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2"/>
    </row>
    <row r="62" spans="1:13" ht="15.75" thickBot="1" x14ac:dyDescent="0.3">
      <c r="A62" s="93" t="s">
        <v>67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5"/>
    </row>
    <row r="63" spans="1:13" x14ac:dyDescent="0.25">
      <c r="A63" s="180" t="s">
        <v>90</v>
      </c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2"/>
    </row>
    <row r="64" spans="1:13" x14ac:dyDescent="0.25">
      <c r="A64" s="183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5"/>
    </row>
    <row r="65" spans="1:13" x14ac:dyDescent="0.25">
      <c r="A65" s="183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5"/>
    </row>
    <row r="66" spans="1:13" ht="15.75" thickBot="1" x14ac:dyDescent="0.3">
      <c r="A66" s="186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8"/>
    </row>
  </sheetData>
  <mergeCells count="56">
    <mergeCell ref="M29:M32"/>
    <mergeCell ref="A1:M1"/>
    <mergeCell ref="A2:B2"/>
    <mergeCell ref="C2:G2"/>
    <mergeCell ref="H2:M2"/>
    <mergeCell ref="A3:B3"/>
    <mergeCell ref="C3:G3"/>
    <mergeCell ref="H3:M13"/>
    <mergeCell ref="A4:B4"/>
    <mergeCell ref="D4:G4"/>
    <mergeCell ref="A5:G5"/>
    <mergeCell ref="A6:B6"/>
    <mergeCell ref="E6:G6"/>
    <mergeCell ref="A7:G7"/>
    <mergeCell ref="A8:G8"/>
    <mergeCell ref="C9:D9"/>
    <mergeCell ref="C10:D10"/>
    <mergeCell ref="C11:D11"/>
    <mergeCell ref="C12:D12"/>
    <mergeCell ref="C13:D13"/>
    <mergeCell ref="A15:M15"/>
    <mergeCell ref="G9:G13"/>
    <mergeCell ref="I16:I32"/>
    <mergeCell ref="A17:A20"/>
    <mergeCell ref="B17:B20"/>
    <mergeCell ref="L17:L20"/>
    <mergeCell ref="M17:M20"/>
    <mergeCell ref="A21:A24"/>
    <mergeCell ref="B21:B24"/>
    <mergeCell ref="L21:L24"/>
    <mergeCell ref="M21:M24"/>
    <mergeCell ref="A25:A28"/>
    <mergeCell ref="B25:B28"/>
    <mergeCell ref="L25:L28"/>
    <mergeCell ref="M25:M28"/>
    <mergeCell ref="A29:A32"/>
    <mergeCell ref="B29:B32"/>
    <mergeCell ref="L29:L32"/>
    <mergeCell ref="A63:M66"/>
    <mergeCell ref="A56:M56"/>
    <mergeCell ref="A57:L57"/>
    <mergeCell ref="A58:L58"/>
    <mergeCell ref="A59:M59"/>
    <mergeCell ref="A60:L60"/>
    <mergeCell ref="A61:M61"/>
    <mergeCell ref="A33:K33"/>
    <mergeCell ref="A34:M34"/>
    <mergeCell ref="A35:M35"/>
    <mergeCell ref="J37:J40"/>
    <mergeCell ref="A62:M62"/>
    <mergeCell ref="A42:M42"/>
    <mergeCell ref="A48:M48"/>
    <mergeCell ref="A49:M49"/>
    <mergeCell ref="H50:K54"/>
    <mergeCell ref="A55:M55"/>
    <mergeCell ref="A41:M4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653C-55B9-4E8E-B30E-18D4C83C0CA9}">
  <dimension ref="A1:M66"/>
  <sheetViews>
    <sheetView zoomScaleNormal="100" workbookViewId="0">
      <selection activeCell="A5" sqref="A5:G5"/>
    </sheetView>
  </sheetViews>
  <sheetFormatPr defaultRowHeight="15" x14ac:dyDescent="0.25"/>
  <cols>
    <col min="1" max="1" width="4.7109375" customWidth="1"/>
    <col min="2" max="2" width="26.140625" customWidth="1"/>
    <col min="3" max="3" width="17.28515625" customWidth="1"/>
    <col min="4" max="5" width="17.140625" bestFit="1" customWidth="1"/>
    <col min="6" max="9" width="16.28515625" bestFit="1" customWidth="1"/>
    <col min="10" max="10" width="9.7109375" customWidth="1"/>
    <col min="11" max="11" width="16.28515625" bestFit="1" customWidth="1"/>
    <col min="13" max="13" width="16.28515625" bestFit="1" customWidth="1"/>
  </cols>
  <sheetData>
    <row r="1" spans="1:13" ht="30.75" customHeight="1" thickBot="1" x14ac:dyDescent="0.3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3" ht="15.75" customHeight="1" thickBot="1" x14ac:dyDescent="0.3">
      <c r="A2" s="152" t="s">
        <v>1</v>
      </c>
      <c r="B2" s="153"/>
      <c r="C2" s="154" t="s">
        <v>85</v>
      </c>
      <c r="D2" s="155"/>
      <c r="E2" s="155"/>
      <c r="F2" s="155"/>
      <c r="G2" s="156"/>
      <c r="H2" s="157"/>
      <c r="I2" s="158"/>
      <c r="J2" s="158"/>
      <c r="K2" s="158"/>
      <c r="L2" s="158"/>
      <c r="M2" s="159"/>
    </row>
    <row r="3" spans="1:13" ht="15.75" thickBot="1" x14ac:dyDescent="0.3">
      <c r="A3" s="160" t="s">
        <v>2</v>
      </c>
      <c r="B3" s="161"/>
      <c r="C3" s="162" t="s">
        <v>84</v>
      </c>
      <c r="D3" s="163"/>
      <c r="E3" s="163"/>
      <c r="F3" s="163"/>
      <c r="G3" s="163"/>
      <c r="H3" s="164"/>
      <c r="I3" s="165"/>
      <c r="J3" s="165"/>
      <c r="K3" s="165"/>
      <c r="L3" s="165"/>
      <c r="M3" s="166"/>
    </row>
    <row r="4" spans="1:13" ht="15.75" thickBot="1" x14ac:dyDescent="0.3">
      <c r="A4" s="160" t="s">
        <v>3</v>
      </c>
      <c r="B4" s="161"/>
      <c r="C4" s="67">
        <v>4</v>
      </c>
      <c r="D4" s="96"/>
      <c r="E4" s="97"/>
      <c r="F4" s="97"/>
      <c r="G4" s="97"/>
      <c r="H4" s="167"/>
      <c r="I4" s="168"/>
      <c r="J4" s="168"/>
      <c r="K4" s="168"/>
      <c r="L4" s="168"/>
      <c r="M4" s="169"/>
    </row>
    <row r="5" spans="1:13" ht="15.75" thickBot="1" x14ac:dyDescent="0.3">
      <c r="A5" s="170"/>
      <c r="B5" s="171"/>
      <c r="C5" s="171"/>
      <c r="D5" s="171"/>
      <c r="E5" s="171"/>
      <c r="F5" s="171"/>
      <c r="G5" s="171"/>
      <c r="H5" s="167"/>
      <c r="I5" s="168"/>
      <c r="J5" s="168"/>
      <c r="K5" s="168"/>
      <c r="L5" s="168"/>
      <c r="M5" s="169"/>
    </row>
    <row r="6" spans="1:13" ht="15.75" thickBot="1" x14ac:dyDescent="0.3">
      <c r="A6" s="160" t="s">
        <v>4</v>
      </c>
      <c r="B6" s="161"/>
      <c r="C6" s="68" t="s">
        <v>77</v>
      </c>
      <c r="D6" s="1" t="s">
        <v>5</v>
      </c>
      <c r="E6" s="172">
        <v>45946</v>
      </c>
      <c r="F6" s="173"/>
      <c r="G6" s="174"/>
      <c r="H6" s="167"/>
      <c r="I6" s="168"/>
      <c r="J6" s="168"/>
      <c r="K6" s="168"/>
      <c r="L6" s="168"/>
      <c r="M6" s="169"/>
    </row>
    <row r="7" spans="1:13" ht="15.75" thickBot="1" x14ac:dyDescent="0.3">
      <c r="A7" s="167"/>
      <c r="B7" s="168"/>
      <c r="C7" s="168"/>
      <c r="D7" s="168"/>
      <c r="E7" s="168"/>
      <c r="F7" s="168"/>
      <c r="G7" s="168"/>
      <c r="H7" s="167"/>
      <c r="I7" s="168"/>
      <c r="J7" s="168"/>
      <c r="K7" s="168"/>
      <c r="L7" s="168"/>
      <c r="M7" s="169"/>
    </row>
    <row r="8" spans="1:13" ht="15.75" thickBot="1" x14ac:dyDescent="0.3">
      <c r="A8" s="175" t="s">
        <v>6</v>
      </c>
      <c r="B8" s="176"/>
      <c r="C8" s="176"/>
      <c r="D8" s="176"/>
      <c r="E8" s="176"/>
      <c r="F8" s="176"/>
      <c r="G8" s="176"/>
      <c r="H8" s="167"/>
      <c r="I8" s="168"/>
      <c r="J8" s="168"/>
      <c r="K8" s="168"/>
      <c r="L8" s="168"/>
      <c r="M8" s="169"/>
    </row>
    <row r="9" spans="1:13" ht="41.25" customHeight="1" x14ac:dyDescent="0.25">
      <c r="A9" s="37" t="s">
        <v>7</v>
      </c>
      <c r="B9" s="38" t="s">
        <v>8</v>
      </c>
      <c r="C9" s="177" t="s">
        <v>9</v>
      </c>
      <c r="D9" s="178"/>
      <c r="E9" s="39" t="s">
        <v>10</v>
      </c>
      <c r="F9" s="40" t="s">
        <v>11</v>
      </c>
      <c r="G9" s="179"/>
      <c r="H9" s="167"/>
      <c r="I9" s="168"/>
      <c r="J9" s="168"/>
      <c r="K9" s="168"/>
      <c r="L9" s="168"/>
      <c r="M9" s="169"/>
    </row>
    <row r="10" spans="1:13" x14ac:dyDescent="0.25">
      <c r="A10" s="2">
        <v>1</v>
      </c>
      <c r="B10" s="69" t="s">
        <v>78</v>
      </c>
      <c r="C10" s="145" t="s">
        <v>75</v>
      </c>
      <c r="D10" s="146"/>
      <c r="E10" s="69" t="s">
        <v>76</v>
      </c>
      <c r="F10" s="35">
        <f>IF(E10="C",30,IF(E10="D",45,IF(E10="E","&gt;45","")))</f>
        <v>30</v>
      </c>
      <c r="G10" s="179"/>
      <c r="H10" s="167"/>
      <c r="I10" s="168"/>
      <c r="J10" s="168"/>
      <c r="K10" s="168"/>
      <c r="L10" s="168"/>
      <c r="M10" s="169"/>
    </row>
    <row r="11" spans="1:13" x14ac:dyDescent="0.25">
      <c r="A11" s="2">
        <v>2</v>
      </c>
      <c r="B11" s="69" t="s">
        <v>79</v>
      </c>
      <c r="C11" s="145" t="s">
        <v>81</v>
      </c>
      <c r="D11" s="146"/>
      <c r="E11" s="69" t="s">
        <v>82</v>
      </c>
      <c r="F11" s="35" t="str">
        <f t="shared" ref="F11:F12" si="0">IF(E11="C",30,IF(E11="D",45,IF(E11="E","&gt;45","")))</f>
        <v>&gt;45</v>
      </c>
      <c r="G11" s="179"/>
      <c r="H11" s="167"/>
      <c r="I11" s="168"/>
      <c r="J11" s="168"/>
      <c r="K11" s="168"/>
      <c r="L11" s="168"/>
      <c r="M11" s="169"/>
    </row>
    <row r="12" spans="1:13" x14ac:dyDescent="0.25">
      <c r="A12" s="2">
        <v>3</v>
      </c>
      <c r="B12" s="69" t="s">
        <v>86</v>
      </c>
      <c r="C12" s="145" t="s">
        <v>75</v>
      </c>
      <c r="D12" s="146"/>
      <c r="E12" s="69" t="s">
        <v>76</v>
      </c>
      <c r="F12" s="35">
        <f t="shared" si="0"/>
        <v>30</v>
      </c>
      <c r="G12" s="179"/>
      <c r="H12" s="167"/>
      <c r="I12" s="168"/>
      <c r="J12" s="168"/>
      <c r="K12" s="168"/>
      <c r="L12" s="168"/>
      <c r="M12" s="169"/>
    </row>
    <row r="13" spans="1:13" ht="15.75" thickBot="1" x14ac:dyDescent="0.3">
      <c r="A13" s="3">
        <v>4</v>
      </c>
      <c r="B13" s="70" t="s">
        <v>80</v>
      </c>
      <c r="C13" s="147" t="s">
        <v>81</v>
      </c>
      <c r="D13" s="148"/>
      <c r="E13" s="70" t="s">
        <v>82</v>
      </c>
      <c r="F13" s="41" t="str">
        <f>IF(E13="C",30,IF(E13="D",45,IF(E13="E","&gt;45","")))</f>
        <v>&gt;45</v>
      </c>
      <c r="G13" s="179"/>
      <c r="H13" s="154"/>
      <c r="I13" s="155"/>
      <c r="J13" s="155"/>
      <c r="K13" s="155"/>
      <c r="L13" s="155"/>
      <c r="M13" s="156"/>
    </row>
    <row r="14" spans="1:13" ht="15.75" thickBot="1" x14ac:dyDescent="0.3">
      <c r="A14" s="4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5"/>
    </row>
    <row r="15" spans="1:13" ht="15.75" thickBot="1" x14ac:dyDescent="0.3">
      <c r="A15" s="87" t="s">
        <v>12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ht="39" thickBot="1" x14ac:dyDescent="0.3">
      <c r="A16" s="6" t="s">
        <v>7</v>
      </c>
      <c r="B16" s="7" t="s">
        <v>8</v>
      </c>
      <c r="C16" s="8" t="s">
        <v>13</v>
      </c>
      <c r="D16" s="8" t="s">
        <v>14</v>
      </c>
      <c r="E16" s="8" t="s">
        <v>15</v>
      </c>
      <c r="F16" s="8" t="s">
        <v>16</v>
      </c>
      <c r="G16" s="8" t="s">
        <v>17</v>
      </c>
      <c r="H16" s="8" t="s">
        <v>18</v>
      </c>
      <c r="I16" s="123"/>
      <c r="J16" s="9" t="s">
        <v>19</v>
      </c>
      <c r="K16" s="10" t="s">
        <v>20</v>
      </c>
      <c r="L16" s="11" t="s">
        <v>21</v>
      </c>
      <c r="M16" s="12" t="s">
        <v>22</v>
      </c>
    </row>
    <row r="17" spans="1:13" x14ac:dyDescent="0.25">
      <c r="A17" s="126">
        <v>1</v>
      </c>
      <c r="B17" s="128" t="str">
        <f>B10</f>
        <v>I/32</v>
      </c>
      <c r="C17" s="9" t="s">
        <v>23</v>
      </c>
      <c r="D17" s="71">
        <v>0</v>
      </c>
      <c r="E17" s="71">
        <v>0</v>
      </c>
      <c r="F17" s="71">
        <v>0</v>
      </c>
      <c r="G17" s="71">
        <v>0</v>
      </c>
      <c r="H17" s="72">
        <v>0</v>
      </c>
      <c r="I17" s="124"/>
      <c r="J17" s="42">
        <f>SUM(D17:H17)</f>
        <v>0</v>
      </c>
      <c r="K17" s="13">
        <f>ROUND(D17+E17*2+F17*3+G17*0.8+H17*0.5,0)</f>
        <v>0</v>
      </c>
      <c r="L17" s="130">
        <f>SUM(K17:K20)</f>
        <v>523</v>
      </c>
      <c r="M17" s="134">
        <v>0</v>
      </c>
    </row>
    <row r="18" spans="1:13" x14ac:dyDescent="0.25">
      <c r="A18" s="127"/>
      <c r="B18" s="129"/>
      <c r="C18" s="15" t="s">
        <v>24</v>
      </c>
      <c r="D18" s="66">
        <v>402</v>
      </c>
      <c r="E18" s="66">
        <v>6</v>
      </c>
      <c r="F18" s="66">
        <v>23</v>
      </c>
      <c r="G18" s="66">
        <v>0</v>
      </c>
      <c r="H18" s="65">
        <v>0</v>
      </c>
      <c r="I18" s="124"/>
      <c r="J18" s="43">
        <f t="shared" ref="J18:J32" si="1">SUM(D18:H18)</f>
        <v>431</v>
      </c>
      <c r="K18" s="14">
        <f t="shared" ref="K18:K32" si="2">ROUND(D18+E18*2+F18*3+G18*0.8+H18*0.5,0)</f>
        <v>483</v>
      </c>
      <c r="L18" s="131"/>
      <c r="M18" s="135"/>
    </row>
    <row r="19" spans="1:13" x14ac:dyDescent="0.25">
      <c r="A19" s="127"/>
      <c r="B19" s="129"/>
      <c r="C19" s="15" t="s">
        <v>25</v>
      </c>
      <c r="D19" s="66">
        <v>40</v>
      </c>
      <c r="E19" s="66">
        <v>0</v>
      </c>
      <c r="F19" s="66">
        <v>0</v>
      </c>
      <c r="G19" s="66">
        <v>0</v>
      </c>
      <c r="H19" s="65">
        <v>0</v>
      </c>
      <c r="I19" s="124"/>
      <c r="J19" s="43">
        <f t="shared" si="1"/>
        <v>40</v>
      </c>
      <c r="K19" s="14">
        <f t="shared" si="2"/>
        <v>40</v>
      </c>
      <c r="L19" s="132"/>
      <c r="M19" s="136"/>
    </row>
    <row r="20" spans="1:13" ht="15.75" thickBot="1" x14ac:dyDescent="0.3">
      <c r="A20" s="127"/>
      <c r="B20" s="129"/>
      <c r="C20" s="15" t="s">
        <v>26</v>
      </c>
      <c r="D20" s="73">
        <v>0</v>
      </c>
      <c r="E20" s="73">
        <v>0</v>
      </c>
      <c r="F20" s="73">
        <v>0</v>
      </c>
      <c r="G20" s="73">
        <v>0</v>
      </c>
      <c r="H20" s="74">
        <v>0</v>
      </c>
      <c r="I20" s="124"/>
      <c r="J20" s="44">
        <f t="shared" si="1"/>
        <v>0</v>
      </c>
      <c r="K20" s="16">
        <f t="shared" si="2"/>
        <v>0</v>
      </c>
      <c r="L20" s="133"/>
      <c r="M20" s="137"/>
    </row>
    <row r="21" spans="1:13" x14ac:dyDescent="0.25">
      <c r="A21" s="126">
        <v>2</v>
      </c>
      <c r="B21" s="128" t="str">
        <f>B11</f>
        <v>MK od Globusu</v>
      </c>
      <c r="C21" s="9" t="s">
        <v>27</v>
      </c>
      <c r="D21" s="71">
        <v>90</v>
      </c>
      <c r="E21" s="71">
        <v>0</v>
      </c>
      <c r="F21" s="71">
        <v>1</v>
      </c>
      <c r="G21" s="71">
        <v>0</v>
      </c>
      <c r="H21" s="72">
        <v>0</v>
      </c>
      <c r="I21" s="124"/>
      <c r="J21" s="43">
        <f t="shared" si="1"/>
        <v>91</v>
      </c>
      <c r="K21" s="14">
        <f t="shared" si="2"/>
        <v>93</v>
      </c>
      <c r="L21" s="140">
        <f>SUM(K21:K24)</f>
        <v>216</v>
      </c>
      <c r="M21" s="140">
        <v>0</v>
      </c>
    </row>
    <row r="22" spans="1:13" x14ac:dyDescent="0.25">
      <c r="A22" s="127"/>
      <c r="B22" s="129"/>
      <c r="C22" s="15" t="s">
        <v>28</v>
      </c>
      <c r="D22" s="66">
        <v>0</v>
      </c>
      <c r="E22" s="66">
        <v>0</v>
      </c>
      <c r="F22" s="66">
        <v>0</v>
      </c>
      <c r="G22" s="66">
        <v>0</v>
      </c>
      <c r="H22" s="65">
        <v>0</v>
      </c>
      <c r="I22" s="124"/>
      <c r="J22" s="43">
        <f t="shared" si="1"/>
        <v>0</v>
      </c>
      <c r="K22" s="14">
        <f t="shared" si="2"/>
        <v>0</v>
      </c>
      <c r="L22" s="131"/>
      <c r="M22" s="131"/>
    </row>
    <row r="23" spans="1:13" x14ac:dyDescent="0.25">
      <c r="A23" s="127"/>
      <c r="B23" s="129"/>
      <c r="C23" s="15" t="s">
        <v>29</v>
      </c>
      <c r="D23" s="66">
        <v>90</v>
      </c>
      <c r="E23" s="66">
        <v>0</v>
      </c>
      <c r="F23" s="66">
        <v>11</v>
      </c>
      <c r="G23" s="66">
        <v>0</v>
      </c>
      <c r="H23" s="65">
        <v>0</v>
      </c>
      <c r="I23" s="124"/>
      <c r="J23" s="43">
        <f t="shared" si="1"/>
        <v>101</v>
      </c>
      <c r="K23" s="14">
        <f t="shared" si="2"/>
        <v>123</v>
      </c>
      <c r="L23" s="132"/>
      <c r="M23" s="132"/>
    </row>
    <row r="24" spans="1:13" ht="15.75" thickBot="1" x14ac:dyDescent="0.3">
      <c r="A24" s="138"/>
      <c r="B24" s="139"/>
      <c r="C24" s="17" t="s">
        <v>30</v>
      </c>
      <c r="D24" s="75">
        <v>0</v>
      </c>
      <c r="E24" s="75">
        <v>0</v>
      </c>
      <c r="F24" s="75">
        <v>0</v>
      </c>
      <c r="G24" s="75">
        <v>0</v>
      </c>
      <c r="H24" s="76">
        <v>0</v>
      </c>
      <c r="I24" s="124"/>
      <c r="J24" s="43">
        <f t="shared" si="1"/>
        <v>0</v>
      </c>
      <c r="K24" s="14">
        <f t="shared" si="2"/>
        <v>0</v>
      </c>
      <c r="L24" s="132"/>
      <c r="M24" s="132"/>
    </row>
    <row r="25" spans="1:13" x14ac:dyDescent="0.25">
      <c r="A25" s="127">
        <v>3</v>
      </c>
      <c r="B25" s="129" t="str">
        <f>B12</f>
        <v>I/32 od D11</v>
      </c>
      <c r="C25" s="18" t="s">
        <v>31</v>
      </c>
      <c r="D25" s="77">
        <v>40</v>
      </c>
      <c r="E25" s="77">
        <v>0</v>
      </c>
      <c r="F25" s="77">
        <v>0</v>
      </c>
      <c r="G25" s="77">
        <v>0</v>
      </c>
      <c r="H25" s="78">
        <v>0</v>
      </c>
      <c r="I25" s="124"/>
      <c r="J25" s="42">
        <f t="shared" si="1"/>
        <v>40</v>
      </c>
      <c r="K25" s="13">
        <f t="shared" si="2"/>
        <v>40</v>
      </c>
      <c r="L25" s="130">
        <f>SUM(K25:K28)</f>
        <v>754</v>
      </c>
      <c r="M25" s="134">
        <v>0</v>
      </c>
    </row>
    <row r="26" spans="1:13" x14ac:dyDescent="0.25">
      <c r="A26" s="127"/>
      <c r="B26" s="129"/>
      <c r="C26" s="15" t="s">
        <v>32</v>
      </c>
      <c r="D26" s="66">
        <v>642</v>
      </c>
      <c r="E26" s="66">
        <v>6</v>
      </c>
      <c r="F26" s="66">
        <v>20</v>
      </c>
      <c r="G26" s="66">
        <v>0</v>
      </c>
      <c r="H26" s="65">
        <v>0</v>
      </c>
      <c r="I26" s="124"/>
      <c r="J26" s="43">
        <f t="shared" si="1"/>
        <v>668</v>
      </c>
      <c r="K26" s="14">
        <f t="shared" si="2"/>
        <v>714</v>
      </c>
      <c r="L26" s="131"/>
      <c r="M26" s="135"/>
    </row>
    <row r="27" spans="1:13" x14ac:dyDescent="0.25">
      <c r="A27" s="127"/>
      <c r="B27" s="129"/>
      <c r="C27" s="15" t="s">
        <v>33</v>
      </c>
      <c r="D27" s="66">
        <v>0</v>
      </c>
      <c r="E27" s="66">
        <v>0</v>
      </c>
      <c r="F27" s="66">
        <v>0</v>
      </c>
      <c r="G27" s="66">
        <v>0</v>
      </c>
      <c r="H27" s="65">
        <v>0</v>
      </c>
      <c r="I27" s="124"/>
      <c r="J27" s="43">
        <f t="shared" si="1"/>
        <v>0</v>
      </c>
      <c r="K27" s="14">
        <f t="shared" si="2"/>
        <v>0</v>
      </c>
      <c r="L27" s="132"/>
      <c r="M27" s="136"/>
    </row>
    <row r="28" spans="1:13" ht="15.75" thickBot="1" x14ac:dyDescent="0.3">
      <c r="A28" s="141"/>
      <c r="B28" s="129"/>
      <c r="C28" s="15" t="s">
        <v>34</v>
      </c>
      <c r="D28" s="73">
        <v>0</v>
      </c>
      <c r="E28" s="73">
        <v>0</v>
      </c>
      <c r="F28" s="73">
        <v>0</v>
      </c>
      <c r="G28" s="73">
        <v>0</v>
      </c>
      <c r="H28" s="74">
        <v>0</v>
      </c>
      <c r="I28" s="124"/>
      <c r="J28" s="44">
        <f t="shared" si="1"/>
        <v>0</v>
      </c>
      <c r="K28" s="16">
        <f t="shared" si="2"/>
        <v>0</v>
      </c>
      <c r="L28" s="133"/>
      <c r="M28" s="137"/>
    </row>
    <row r="29" spans="1:13" x14ac:dyDescent="0.25">
      <c r="A29" s="136">
        <v>4</v>
      </c>
      <c r="B29" s="126" t="str">
        <f>B13</f>
        <v>MK od Burgeru</v>
      </c>
      <c r="C29" s="9" t="s">
        <v>35</v>
      </c>
      <c r="D29" s="71">
        <v>0</v>
      </c>
      <c r="E29" s="71">
        <v>0</v>
      </c>
      <c r="F29" s="71">
        <v>0</v>
      </c>
      <c r="G29" s="71">
        <v>0</v>
      </c>
      <c r="H29" s="72">
        <v>0</v>
      </c>
      <c r="I29" s="124"/>
      <c r="J29" s="43">
        <f t="shared" si="1"/>
        <v>0</v>
      </c>
      <c r="K29" s="14">
        <f t="shared" si="2"/>
        <v>0</v>
      </c>
      <c r="L29" s="140">
        <f>SUM(K29:K32)</f>
        <v>0</v>
      </c>
      <c r="M29" s="140">
        <v>0</v>
      </c>
    </row>
    <row r="30" spans="1:13" x14ac:dyDescent="0.25">
      <c r="A30" s="127"/>
      <c r="B30" s="127"/>
      <c r="C30" s="15" t="s">
        <v>36</v>
      </c>
      <c r="D30" s="66">
        <v>0</v>
      </c>
      <c r="E30" s="66">
        <v>0</v>
      </c>
      <c r="F30" s="66">
        <v>0</v>
      </c>
      <c r="G30" s="66">
        <v>0</v>
      </c>
      <c r="H30" s="65">
        <v>0</v>
      </c>
      <c r="I30" s="124"/>
      <c r="J30" s="43">
        <f t="shared" si="1"/>
        <v>0</v>
      </c>
      <c r="K30" s="14">
        <f t="shared" si="2"/>
        <v>0</v>
      </c>
      <c r="L30" s="131"/>
      <c r="M30" s="131"/>
    </row>
    <row r="31" spans="1:13" x14ac:dyDescent="0.25">
      <c r="A31" s="127"/>
      <c r="B31" s="127"/>
      <c r="C31" s="15" t="s">
        <v>37</v>
      </c>
      <c r="D31" s="66">
        <v>0</v>
      </c>
      <c r="E31" s="66">
        <v>0</v>
      </c>
      <c r="F31" s="66">
        <v>0</v>
      </c>
      <c r="G31" s="66">
        <v>0</v>
      </c>
      <c r="H31" s="65">
        <v>0</v>
      </c>
      <c r="I31" s="124"/>
      <c r="J31" s="43">
        <f t="shared" si="1"/>
        <v>0</v>
      </c>
      <c r="K31" s="14">
        <f t="shared" si="2"/>
        <v>0</v>
      </c>
      <c r="L31" s="132"/>
      <c r="M31" s="132"/>
    </row>
    <row r="32" spans="1:13" ht="15.75" thickBot="1" x14ac:dyDescent="0.3">
      <c r="A32" s="138"/>
      <c r="B32" s="138"/>
      <c r="C32" s="17" t="s">
        <v>38</v>
      </c>
      <c r="D32" s="75">
        <v>0</v>
      </c>
      <c r="E32" s="75">
        <v>0</v>
      </c>
      <c r="F32" s="75">
        <v>0</v>
      </c>
      <c r="G32" s="75">
        <v>0</v>
      </c>
      <c r="H32" s="76">
        <v>0</v>
      </c>
      <c r="I32" s="125"/>
      <c r="J32" s="44">
        <f t="shared" si="1"/>
        <v>0</v>
      </c>
      <c r="K32" s="16">
        <f t="shared" si="2"/>
        <v>0</v>
      </c>
      <c r="L32" s="133"/>
      <c r="M32" s="133"/>
    </row>
    <row r="33" spans="1:13" ht="15.75" thickBot="1" x14ac:dyDescent="0.3">
      <c r="A33" s="82" t="s">
        <v>39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16">
        <f>SUM(L17:L32)</f>
        <v>1493</v>
      </c>
      <c r="M33" s="5"/>
    </row>
    <row r="34" spans="1:13" ht="15.75" thickBot="1" x14ac:dyDescent="0.3">
      <c r="A34" s="84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6"/>
    </row>
    <row r="35" spans="1:13" ht="15.75" thickBot="1" x14ac:dyDescent="0.3">
      <c r="A35" s="87" t="s">
        <v>40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9"/>
    </row>
    <row r="36" spans="1:13" ht="55.5" customHeight="1" thickBot="1" x14ac:dyDescent="0.3">
      <c r="A36" s="6" t="s">
        <v>7</v>
      </c>
      <c r="B36" s="19" t="s">
        <v>8</v>
      </c>
      <c r="C36" s="19" t="s">
        <v>68</v>
      </c>
      <c r="D36" s="8" t="s">
        <v>41</v>
      </c>
      <c r="E36" s="8" t="s">
        <v>42</v>
      </c>
      <c r="F36" s="8" t="s">
        <v>72</v>
      </c>
      <c r="G36" s="8" t="s">
        <v>69</v>
      </c>
      <c r="H36" s="8" t="s">
        <v>71</v>
      </c>
      <c r="I36" s="8" t="s">
        <v>43</v>
      </c>
      <c r="J36" s="8" t="s">
        <v>70</v>
      </c>
      <c r="K36" s="8" t="s">
        <v>44</v>
      </c>
      <c r="L36" s="8" t="s">
        <v>45</v>
      </c>
      <c r="M36" s="20" t="s">
        <v>73</v>
      </c>
    </row>
    <row r="37" spans="1:13" x14ac:dyDescent="0.25">
      <c r="A37" s="21">
        <v>1</v>
      </c>
      <c r="B37" s="22" t="str">
        <f>B10</f>
        <v>I/32</v>
      </c>
      <c r="C37" s="79">
        <v>1</v>
      </c>
      <c r="D37" s="80">
        <v>1</v>
      </c>
      <c r="E37" s="80">
        <v>1</v>
      </c>
      <c r="F37" s="71">
        <v>1</v>
      </c>
      <c r="G37" s="71">
        <v>17</v>
      </c>
      <c r="H37" s="71">
        <v>14</v>
      </c>
      <c r="I37" s="71">
        <v>14.3</v>
      </c>
      <c r="J37" s="90">
        <v>36</v>
      </c>
      <c r="K37" s="71" t="s">
        <v>74</v>
      </c>
      <c r="L37" s="71"/>
      <c r="M37" s="72"/>
    </row>
    <row r="38" spans="1:13" x14ac:dyDescent="0.25">
      <c r="A38" s="25">
        <v>2</v>
      </c>
      <c r="B38" s="26" t="str">
        <f>B11</f>
        <v>MK od Globusu</v>
      </c>
      <c r="C38" s="69">
        <v>1</v>
      </c>
      <c r="D38" s="69">
        <v>1</v>
      </c>
      <c r="E38" s="69">
        <v>1</v>
      </c>
      <c r="F38" s="66">
        <v>1</v>
      </c>
      <c r="G38" s="66">
        <v>9</v>
      </c>
      <c r="H38" s="66">
        <v>10</v>
      </c>
      <c r="I38" s="66">
        <v>10</v>
      </c>
      <c r="J38" s="91"/>
      <c r="K38" s="66" t="s">
        <v>74</v>
      </c>
      <c r="L38" s="66"/>
      <c r="M38" s="65"/>
    </row>
    <row r="39" spans="1:13" x14ac:dyDescent="0.25">
      <c r="A39" s="25">
        <v>3</v>
      </c>
      <c r="B39" s="26" t="str">
        <f>B12</f>
        <v>I/32 od D11</v>
      </c>
      <c r="C39" s="69">
        <v>1</v>
      </c>
      <c r="D39" s="69">
        <v>1</v>
      </c>
      <c r="E39" s="69">
        <v>1</v>
      </c>
      <c r="F39" s="66">
        <v>1</v>
      </c>
      <c r="G39" s="66">
        <v>24</v>
      </c>
      <c r="H39" s="66">
        <v>23</v>
      </c>
      <c r="I39" s="66">
        <v>15.6</v>
      </c>
      <c r="J39" s="91"/>
      <c r="K39" s="66" t="s">
        <v>74</v>
      </c>
      <c r="L39" s="66"/>
      <c r="M39" s="65"/>
    </row>
    <row r="40" spans="1:13" ht="15.75" thickBot="1" x14ac:dyDescent="0.3">
      <c r="A40" s="28">
        <v>4</v>
      </c>
      <c r="B40" s="29" t="str">
        <f>B13</f>
        <v>MK od Burgeru</v>
      </c>
      <c r="C40" s="70">
        <v>1</v>
      </c>
      <c r="D40" s="81">
        <v>1</v>
      </c>
      <c r="E40" s="81">
        <v>1</v>
      </c>
      <c r="F40" s="75">
        <v>1</v>
      </c>
      <c r="G40" s="75">
        <v>10</v>
      </c>
      <c r="H40" s="75">
        <v>10</v>
      </c>
      <c r="I40" s="75">
        <v>10</v>
      </c>
      <c r="J40" s="92"/>
      <c r="K40" s="75" t="s">
        <v>74</v>
      </c>
      <c r="L40" s="75"/>
      <c r="M40" s="76"/>
    </row>
    <row r="41" spans="1:13" ht="15.75" thickBot="1" x14ac:dyDescent="0.3">
      <c r="A41" s="142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4"/>
    </row>
    <row r="42" spans="1:13" ht="15.75" thickBot="1" x14ac:dyDescent="0.3">
      <c r="A42" s="87" t="s">
        <v>46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9"/>
    </row>
    <row r="43" spans="1:13" ht="39" thickBot="1" x14ac:dyDescent="0.3">
      <c r="A43" s="6" t="s">
        <v>7</v>
      </c>
      <c r="B43" s="19" t="s">
        <v>8</v>
      </c>
      <c r="C43" s="8" t="s">
        <v>47</v>
      </c>
      <c r="D43" s="8" t="s">
        <v>48</v>
      </c>
      <c r="E43" s="8" t="s">
        <v>49</v>
      </c>
      <c r="F43" s="8" t="s">
        <v>50</v>
      </c>
      <c r="G43" s="8" t="s">
        <v>51</v>
      </c>
      <c r="H43" s="31" t="s">
        <v>52</v>
      </c>
      <c r="I43" s="8" t="s">
        <v>53</v>
      </c>
      <c r="J43" s="8" t="s">
        <v>54</v>
      </c>
      <c r="K43" s="8" t="s">
        <v>55</v>
      </c>
      <c r="L43" s="8" t="s">
        <v>56</v>
      </c>
      <c r="M43" s="20" t="s">
        <v>57</v>
      </c>
    </row>
    <row r="44" spans="1:13" x14ac:dyDescent="0.25">
      <c r="A44" s="21">
        <v>1</v>
      </c>
      <c r="B44" s="22" t="str">
        <f>B10</f>
        <v>I/32</v>
      </c>
      <c r="C44" s="23">
        <v>40</v>
      </c>
      <c r="D44" s="45">
        <v>523</v>
      </c>
      <c r="E44" s="47">
        <v>0</v>
      </c>
      <c r="F44" s="48">
        <v>1340.7873006652408</v>
      </c>
      <c r="G44" s="48">
        <v>817.78730066524076</v>
      </c>
      <c r="H44" s="49">
        <v>0.39006932698460822</v>
      </c>
      <c r="I44" s="24">
        <v>4</v>
      </c>
      <c r="J44" s="24" t="s">
        <v>87</v>
      </c>
      <c r="K44" s="24">
        <v>11</v>
      </c>
      <c r="L44" s="24">
        <v>30</v>
      </c>
      <c r="M44" s="50" t="s">
        <v>88</v>
      </c>
    </row>
    <row r="45" spans="1:13" x14ac:dyDescent="0.25">
      <c r="A45" s="25">
        <v>2</v>
      </c>
      <c r="B45" s="26" t="str">
        <f>B11</f>
        <v>MK od Globusu</v>
      </c>
      <c r="C45" s="27">
        <v>483</v>
      </c>
      <c r="D45" s="27">
        <v>216</v>
      </c>
      <c r="E45" s="56">
        <v>0</v>
      </c>
      <c r="F45" s="57">
        <v>756.33345702641452</v>
      </c>
      <c r="G45" s="57">
        <v>540.33345702641452</v>
      </c>
      <c r="H45" s="58">
        <v>0.28558831821247371</v>
      </c>
      <c r="I45" s="59">
        <v>7</v>
      </c>
      <c r="J45" s="59" t="s">
        <v>87</v>
      </c>
      <c r="K45" s="59">
        <v>7</v>
      </c>
      <c r="L45" s="59" t="s">
        <v>89</v>
      </c>
      <c r="M45" s="64" t="s">
        <v>88</v>
      </c>
    </row>
    <row r="46" spans="1:13" x14ac:dyDescent="0.25">
      <c r="A46" s="25">
        <v>3</v>
      </c>
      <c r="B46" s="26" t="str">
        <f>B12</f>
        <v>I/32 od D11</v>
      </c>
      <c r="C46" s="27">
        <v>93</v>
      </c>
      <c r="D46" s="27">
        <v>754</v>
      </c>
      <c r="E46" s="56">
        <v>0</v>
      </c>
      <c r="F46" s="57">
        <v>1288.0275943433617</v>
      </c>
      <c r="G46" s="57">
        <v>534.02759434336167</v>
      </c>
      <c r="H46" s="58">
        <v>0.58539118518217015</v>
      </c>
      <c r="I46" s="59">
        <v>7</v>
      </c>
      <c r="J46" s="59" t="s">
        <v>87</v>
      </c>
      <c r="K46" s="59">
        <v>25</v>
      </c>
      <c r="L46" s="59">
        <v>30</v>
      </c>
      <c r="M46" s="64" t="s">
        <v>88</v>
      </c>
    </row>
    <row r="47" spans="1:13" ht="15.75" thickBot="1" x14ac:dyDescent="0.3">
      <c r="A47" s="28">
        <v>4</v>
      </c>
      <c r="B47" s="29" t="str">
        <f>B13</f>
        <v>MK od Burgeru</v>
      </c>
      <c r="C47" s="30">
        <v>847</v>
      </c>
      <c r="D47" s="46">
        <v>0</v>
      </c>
      <c r="E47" s="51">
        <v>0</v>
      </c>
      <c r="F47" s="52">
        <v>493.91863620520809</v>
      </c>
      <c r="G47" s="52">
        <v>493.91863620520809</v>
      </c>
      <c r="H47" s="53">
        <v>0</v>
      </c>
      <c r="I47" s="54">
        <v>7</v>
      </c>
      <c r="J47" s="54" t="s">
        <v>87</v>
      </c>
      <c r="K47" s="54">
        <v>0</v>
      </c>
      <c r="L47" s="54" t="s">
        <v>89</v>
      </c>
      <c r="M47" s="55" t="s">
        <v>88</v>
      </c>
    </row>
    <row r="48" spans="1:13" ht="15.75" thickBot="1" x14ac:dyDescent="0.3">
      <c r="A48" s="108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10"/>
    </row>
    <row r="49" spans="1:13" ht="15.75" thickBot="1" x14ac:dyDescent="0.3">
      <c r="A49" s="87" t="s">
        <v>58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9"/>
    </row>
    <row r="50" spans="1:13" ht="39" thickBot="1" x14ac:dyDescent="0.3">
      <c r="A50" s="6" t="s">
        <v>7</v>
      </c>
      <c r="B50" s="19" t="s">
        <v>8</v>
      </c>
      <c r="C50" s="8" t="s">
        <v>59</v>
      </c>
      <c r="D50" s="8" t="s">
        <v>49</v>
      </c>
      <c r="E50" s="8" t="s">
        <v>60</v>
      </c>
      <c r="F50" s="8" t="s">
        <v>51</v>
      </c>
      <c r="G50" s="31" t="s">
        <v>52</v>
      </c>
      <c r="H50" s="111"/>
      <c r="I50" s="112"/>
      <c r="J50" s="112"/>
      <c r="K50" s="113"/>
      <c r="L50" s="8" t="s">
        <v>61</v>
      </c>
      <c r="M50" s="20" t="s">
        <v>62</v>
      </c>
    </row>
    <row r="51" spans="1:13" x14ac:dyDescent="0.25">
      <c r="A51" s="32">
        <v>1</v>
      </c>
      <c r="B51" s="22" t="str">
        <f>B10</f>
        <v>I/32</v>
      </c>
      <c r="C51" s="23">
        <v>807</v>
      </c>
      <c r="D51" s="23">
        <v>0</v>
      </c>
      <c r="E51" s="60">
        <v>1238.6500000000001</v>
      </c>
      <c r="F51" s="48">
        <v>431.65000000000009</v>
      </c>
      <c r="G51" s="49">
        <v>0.65151576312921322</v>
      </c>
      <c r="H51" s="114"/>
      <c r="I51" s="115"/>
      <c r="J51" s="115"/>
      <c r="K51" s="116"/>
      <c r="L51" s="24">
        <v>0.9</v>
      </c>
      <c r="M51" s="50" t="str">
        <f>IF(G51&lt;=L51,"ANO","NE")</f>
        <v>ANO</v>
      </c>
    </row>
    <row r="52" spans="1:13" x14ac:dyDescent="0.25">
      <c r="A52" s="33">
        <v>2</v>
      </c>
      <c r="B52" s="26" t="str">
        <f>B11</f>
        <v>MK od Globusu</v>
      </c>
      <c r="C52" s="27">
        <v>80</v>
      </c>
      <c r="D52" s="27">
        <v>0</v>
      </c>
      <c r="E52" s="62">
        <v>1219</v>
      </c>
      <c r="F52" s="57">
        <v>1139</v>
      </c>
      <c r="G52" s="58">
        <v>6.5627563576702214E-2</v>
      </c>
      <c r="H52" s="114"/>
      <c r="I52" s="115"/>
      <c r="J52" s="115"/>
      <c r="K52" s="116"/>
      <c r="L52" s="59">
        <v>0.9</v>
      </c>
      <c r="M52" s="64" t="str">
        <f t="shared" ref="M52:M54" si="3">IF(G52&lt;=L52,"ANO","NE")</f>
        <v>ANO</v>
      </c>
    </row>
    <row r="53" spans="1:13" x14ac:dyDescent="0.25">
      <c r="A53" s="33">
        <v>3</v>
      </c>
      <c r="B53" s="26" t="str">
        <f>B12</f>
        <v>I/32 od D11</v>
      </c>
      <c r="C53" s="27">
        <v>606</v>
      </c>
      <c r="D53" s="27">
        <v>0</v>
      </c>
      <c r="E53" s="62">
        <v>1325.8375000000001</v>
      </c>
      <c r="F53" s="57">
        <v>719.83750000000009</v>
      </c>
      <c r="G53" s="58">
        <v>0.45706958809054649</v>
      </c>
      <c r="H53" s="114"/>
      <c r="I53" s="115"/>
      <c r="J53" s="115"/>
      <c r="K53" s="116"/>
      <c r="L53" s="59">
        <v>0.9</v>
      </c>
      <c r="M53" s="64" t="str">
        <f t="shared" si="3"/>
        <v>ANO</v>
      </c>
    </row>
    <row r="54" spans="1:13" ht="15.75" thickBot="1" x14ac:dyDescent="0.3">
      <c r="A54" s="34">
        <v>4</v>
      </c>
      <c r="B54" s="29" t="str">
        <f>B13</f>
        <v>MK od Burgeru</v>
      </c>
      <c r="C54" s="30">
        <v>0</v>
      </c>
      <c r="D54" s="36">
        <v>0</v>
      </c>
      <c r="E54" s="61">
        <v>1219</v>
      </c>
      <c r="F54" s="52">
        <v>1219</v>
      </c>
      <c r="G54" s="53">
        <v>0</v>
      </c>
      <c r="H54" s="117"/>
      <c r="I54" s="118"/>
      <c r="J54" s="118"/>
      <c r="K54" s="119"/>
      <c r="L54" s="54">
        <v>0.9</v>
      </c>
      <c r="M54" s="55" t="str">
        <f t="shared" si="3"/>
        <v>ANO</v>
      </c>
    </row>
    <row r="55" spans="1:13" ht="15.75" thickBot="1" x14ac:dyDescent="0.3">
      <c r="A55" s="108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10"/>
    </row>
    <row r="56" spans="1:13" ht="15.75" thickBot="1" x14ac:dyDescent="0.3">
      <c r="A56" s="98" t="s">
        <v>63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100"/>
    </row>
    <row r="57" spans="1:13" x14ac:dyDescent="0.25">
      <c r="A57" s="101" t="s">
        <v>64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72" t="s">
        <v>88</v>
      </c>
    </row>
    <row r="58" spans="1:13" x14ac:dyDescent="0.25">
      <c r="A58" s="103" t="s">
        <v>65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65" t="s">
        <v>88</v>
      </c>
    </row>
    <row r="59" spans="1:13" x14ac:dyDescent="0.2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7"/>
    </row>
    <row r="60" spans="1:13" x14ac:dyDescent="0.25">
      <c r="A60" s="103" t="s">
        <v>66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65" t="s">
        <v>88</v>
      </c>
    </row>
    <row r="61" spans="1:13" x14ac:dyDescent="0.2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2"/>
    </row>
    <row r="62" spans="1:13" ht="15.75" thickBot="1" x14ac:dyDescent="0.3">
      <c r="A62" s="93" t="s">
        <v>67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5"/>
    </row>
    <row r="63" spans="1:13" x14ac:dyDescent="0.25">
      <c r="A63" s="180" t="s">
        <v>91</v>
      </c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2"/>
    </row>
    <row r="64" spans="1:13" x14ac:dyDescent="0.25">
      <c r="A64" s="183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5"/>
    </row>
    <row r="65" spans="1:13" x14ac:dyDescent="0.25">
      <c r="A65" s="183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5"/>
    </row>
    <row r="66" spans="1:13" ht="15.75" thickBot="1" x14ac:dyDescent="0.3">
      <c r="A66" s="186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8"/>
    </row>
  </sheetData>
  <mergeCells count="56">
    <mergeCell ref="E6:G6"/>
    <mergeCell ref="A7:G7"/>
    <mergeCell ref="A8:G8"/>
    <mergeCell ref="A1:M1"/>
    <mergeCell ref="A2:B2"/>
    <mergeCell ref="C2:G2"/>
    <mergeCell ref="H2:M2"/>
    <mergeCell ref="A3:B3"/>
    <mergeCell ref="C3:G3"/>
    <mergeCell ref="H3:M13"/>
    <mergeCell ref="A4:B4"/>
    <mergeCell ref="D4:G4"/>
    <mergeCell ref="C9:D9"/>
    <mergeCell ref="G9:G13"/>
    <mergeCell ref="C10:D10"/>
    <mergeCell ref="C11:D11"/>
    <mergeCell ref="C12:D12"/>
    <mergeCell ref="A5:G5"/>
    <mergeCell ref="A6:B6"/>
    <mergeCell ref="C13:D13"/>
    <mergeCell ref="A15:M15"/>
    <mergeCell ref="I16:I32"/>
    <mergeCell ref="A17:A20"/>
    <mergeCell ref="B17:B20"/>
    <mergeCell ref="L17:L20"/>
    <mergeCell ref="M17:M20"/>
    <mergeCell ref="A21:A24"/>
    <mergeCell ref="B21:B24"/>
    <mergeCell ref="L21:L24"/>
    <mergeCell ref="M21:M24"/>
    <mergeCell ref="A25:A28"/>
    <mergeCell ref="B25:B28"/>
    <mergeCell ref="L25:L28"/>
    <mergeCell ref="A29:A32"/>
    <mergeCell ref="M25:M28"/>
    <mergeCell ref="B29:B32"/>
    <mergeCell ref="L29:L32"/>
    <mergeCell ref="A61:M61"/>
    <mergeCell ref="A62:M62"/>
    <mergeCell ref="A33:K33"/>
    <mergeCell ref="A34:M34"/>
    <mergeCell ref="A35:M35"/>
    <mergeCell ref="J37:J40"/>
    <mergeCell ref="A41:M41"/>
    <mergeCell ref="A42:M42"/>
    <mergeCell ref="A48:M48"/>
    <mergeCell ref="A49:M49"/>
    <mergeCell ref="H50:K54"/>
    <mergeCell ref="A55:M55"/>
    <mergeCell ref="M29:M32"/>
    <mergeCell ref="A63:M66"/>
    <mergeCell ref="A56:M56"/>
    <mergeCell ref="A57:L57"/>
    <mergeCell ref="A58:L58"/>
    <mergeCell ref="A59:M59"/>
    <mergeCell ref="A60:L6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2025+GD</vt:lpstr>
      <vt:lpstr>2045+GD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O37_CSD</dc:creator>
  <cp:lastModifiedBy>Adam Bystrianský</cp:lastModifiedBy>
  <dcterms:created xsi:type="dcterms:W3CDTF">2020-11-26T06:23:52Z</dcterms:created>
  <dcterms:modified xsi:type="dcterms:W3CDTF">2025-10-17T05:20:01Z</dcterms:modified>
</cp:coreProperties>
</file>