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striansky\Desktop\Odevzdání\"/>
    </mc:Choice>
  </mc:AlternateContent>
  <xr:revisionPtr revIDLastSave="0" documentId="13_ncr:1_{8B40F4CC-EBC5-4989-B36B-53F5B4C60355}" xr6:coauthVersionLast="47" xr6:coauthVersionMax="47" xr10:uidLastSave="{00000000-0000-0000-0000-000000000000}"/>
  <bookViews>
    <workbookView xWindow="28680" yWindow="-120" windowWidth="29040" windowHeight="15720" xr2:uid="{F8985D56-43EE-4056-988E-8150727C0682}"/>
  </bookViews>
  <sheets>
    <sheet name="2025" sheetId="1" r:id="rId1"/>
    <sheet name="2025+GD" sheetId="2" r:id="rId2"/>
    <sheet name="2045+G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1" i="3" l="1"/>
  <c r="K31" i="3"/>
  <c r="K29" i="3"/>
  <c r="K28" i="3"/>
  <c r="K27" i="3"/>
  <c r="K26" i="3"/>
  <c r="K25" i="3"/>
  <c r="K23" i="3"/>
  <c r="K21" i="3"/>
  <c r="K20" i="3"/>
  <c r="K19" i="3"/>
  <c r="J17" i="3"/>
  <c r="K31" i="2"/>
  <c r="K30" i="2"/>
  <c r="K29" i="2"/>
  <c r="K27" i="2"/>
  <c r="K26" i="2"/>
  <c r="K24" i="2"/>
  <c r="K23" i="2"/>
  <c r="K22" i="2"/>
  <c r="K21" i="2"/>
  <c r="K20" i="2"/>
  <c r="K19" i="2"/>
  <c r="K18" i="2"/>
  <c r="J17" i="2"/>
  <c r="K32" i="3"/>
  <c r="K30" i="3"/>
  <c r="K24" i="3"/>
  <c r="J23" i="3"/>
  <c r="K18" i="3"/>
  <c r="K28" i="2"/>
  <c r="J25" i="2"/>
  <c r="J22" i="3"/>
  <c r="B54" i="3"/>
  <c r="B53" i="3"/>
  <c r="B52" i="3"/>
  <c r="B51" i="3"/>
  <c r="B47" i="3"/>
  <c r="B46" i="3"/>
  <c r="B45" i="3"/>
  <c r="B44" i="3"/>
  <c r="B40" i="3"/>
  <c r="B39" i="3"/>
  <c r="B38" i="3"/>
  <c r="B37" i="3"/>
  <c r="J32" i="3"/>
  <c r="B29" i="3"/>
  <c r="J28" i="3"/>
  <c r="J27" i="3"/>
  <c r="B25" i="3"/>
  <c r="B21" i="3"/>
  <c r="J20" i="3"/>
  <c r="B17" i="3"/>
  <c r="F13" i="3"/>
  <c r="F12" i="3"/>
  <c r="F11" i="3"/>
  <c r="F10" i="3"/>
  <c r="B54" i="2"/>
  <c r="B53" i="2"/>
  <c r="B52" i="2"/>
  <c r="B51" i="2"/>
  <c r="B47" i="2"/>
  <c r="B46" i="2"/>
  <c r="B45" i="2"/>
  <c r="B44" i="2"/>
  <c r="B40" i="2"/>
  <c r="B39" i="2"/>
  <c r="B38" i="2"/>
  <c r="B37" i="2"/>
  <c r="K32" i="2"/>
  <c r="J32" i="2"/>
  <c r="J29" i="2"/>
  <c r="B29" i="2"/>
  <c r="J28" i="2"/>
  <c r="J27" i="2"/>
  <c r="B25" i="2"/>
  <c r="J23" i="2"/>
  <c r="B21" i="2"/>
  <c r="B17" i="2"/>
  <c r="F13" i="2"/>
  <c r="F12" i="2"/>
  <c r="F11" i="2"/>
  <c r="F10" i="2"/>
  <c r="F10" i="1"/>
  <c r="J22" i="2" l="1"/>
  <c r="K25" i="2"/>
  <c r="L25" i="2" s="1"/>
  <c r="J26" i="3"/>
  <c r="J24" i="3"/>
  <c r="J29" i="3"/>
  <c r="J21" i="3"/>
  <c r="J31" i="3"/>
  <c r="K17" i="3"/>
  <c r="J21" i="2"/>
  <c r="K17" i="2"/>
  <c r="J26" i="2"/>
  <c r="J20" i="2"/>
  <c r="L21" i="2"/>
  <c r="L29" i="2"/>
  <c r="J18" i="2"/>
  <c r="J24" i="2"/>
  <c r="J19" i="2"/>
  <c r="J30" i="2"/>
  <c r="J31" i="2"/>
  <c r="L29" i="3"/>
  <c r="J30" i="3"/>
  <c r="L25" i="3"/>
  <c r="J25" i="3"/>
  <c r="K22" i="3"/>
  <c r="L21" i="3" s="1"/>
  <c r="J18" i="3"/>
  <c r="J19" i="3"/>
  <c r="M52" i="2" l="1"/>
  <c r="L17" i="2"/>
  <c r="L33" i="2" s="1"/>
  <c r="L17" i="3"/>
  <c r="M53" i="3"/>
  <c r="M54" i="3"/>
  <c r="M52" i="3"/>
  <c r="M53" i="2"/>
  <c r="M51" i="2"/>
  <c r="M54" i="2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17" i="1"/>
  <c r="F13" i="1"/>
  <c r="F11" i="1"/>
  <c r="F12" i="1"/>
  <c r="L33" i="3" l="1"/>
  <c r="B54" i="1" l="1"/>
  <c r="B53" i="1"/>
  <c r="B52" i="1"/>
  <c r="B51" i="1"/>
  <c r="B47" i="1"/>
  <c r="B46" i="1"/>
  <c r="B45" i="1"/>
  <c r="B44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17" i="1"/>
  <c r="B40" i="1"/>
  <c r="B39" i="1"/>
  <c r="B38" i="1"/>
  <c r="B37" i="1"/>
  <c r="B29" i="1"/>
  <c r="B25" i="1"/>
  <c r="B21" i="1"/>
  <c r="B17" i="1"/>
  <c r="L29" i="1" l="1"/>
  <c r="L25" i="1"/>
  <c r="L21" i="1"/>
  <c r="L17" i="1"/>
  <c r="L33" i="1" l="1"/>
  <c r="M51" i="1"/>
  <c r="M52" i="1"/>
  <c r="M53" i="1"/>
  <c r="M54" i="1"/>
</calcChain>
</file>

<file path=xl/sharedStrings.xml><?xml version="1.0" encoding="utf-8"?>
<sst xmlns="http://schemas.openxmlformats.org/spreadsheetml/2006/main" count="348" uniqueCount="93">
  <si>
    <t>Protokol pro posouzení kapacity podle TP 188 - okružní křižovatky</t>
  </si>
  <si>
    <t>Název křižovatky</t>
  </si>
  <si>
    <t>Zatěžovací stav</t>
  </si>
  <si>
    <t>Počet parsků</t>
  </si>
  <si>
    <t>Vypracoval</t>
  </si>
  <si>
    <t>Datum</t>
  </si>
  <si>
    <t>Kritérium výkonnosti</t>
  </si>
  <si>
    <t>Paprsek</t>
  </si>
  <si>
    <t>Název komunikace</t>
  </si>
  <si>
    <t>Kategorie komunikace</t>
  </si>
  <si>
    <r>
      <t>UKD</t>
    </r>
    <r>
      <rPr>
        <vertAlign val="subscript"/>
        <sz val="10"/>
        <color theme="1"/>
        <rFont val="Calibri"/>
        <family val="2"/>
        <charset val="238"/>
        <scheme val="minor"/>
      </rPr>
      <t>lim</t>
    </r>
    <r>
      <rPr>
        <sz val="10"/>
        <color theme="1"/>
        <rFont val="Calibri"/>
        <family val="2"/>
        <charset val="238"/>
        <scheme val="minor"/>
      </rPr>
      <t xml:space="preserve">
[-]</t>
    </r>
  </si>
  <si>
    <t>tw,lim
[s]</t>
  </si>
  <si>
    <t>Intenzita dopravy</t>
  </si>
  <si>
    <t>Proud (vjezd-výjezd)</t>
  </si>
  <si>
    <r>
      <t>I</t>
    </r>
    <r>
      <rPr>
        <vertAlign val="subscript"/>
        <sz val="10"/>
        <color theme="1"/>
        <rFont val="Calibri"/>
        <family val="2"/>
        <charset val="238"/>
        <scheme val="minor"/>
      </rPr>
      <t>OA</t>
    </r>
    <r>
      <rPr>
        <sz val="10"/>
        <color theme="1"/>
        <rFont val="Calibri"/>
        <family val="2"/>
        <charset val="238"/>
        <scheme val="minor"/>
      </rPr>
      <t xml:space="preserve">
[voz/h]</t>
    </r>
  </si>
  <si>
    <r>
      <t>I</t>
    </r>
    <r>
      <rPr>
        <vertAlign val="subscript"/>
        <sz val="10"/>
        <color theme="1"/>
        <rFont val="Calibri"/>
        <family val="2"/>
        <charset val="238"/>
        <scheme val="minor"/>
      </rPr>
      <t xml:space="preserve">NA </t>
    </r>
    <r>
      <rPr>
        <sz val="10"/>
        <color theme="1"/>
        <rFont val="Calibri"/>
        <family val="2"/>
        <charset val="238"/>
        <scheme val="minor"/>
      </rPr>
      <t>+ I</t>
    </r>
    <r>
      <rPr>
        <vertAlign val="subscript"/>
        <sz val="10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 xml:space="preserve">
[voz/h]</t>
    </r>
  </si>
  <si>
    <r>
      <t>I</t>
    </r>
    <r>
      <rPr>
        <vertAlign val="subscript"/>
        <sz val="10"/>
        <color theme="1"/>
        <rFont val="Calibri"/>
        <family val="2"/>
        <charset val="238"/>
        <scheme val="minor"/>
      </rPr>
      <t>NS</t>
    </r>
    <r>
      <rPr>
        <sz val="10"/>
        <color theme="1"/>
        <rFont val="Calibri"/>
        <family val="2"/>
        <charset val="238"/>
        <scheme val="minor"/>
      </rPr>
      <t xml:space="preserve"> + I</t>
    </r>
    <r>
      <rPr>
        <vertAlign val="subscript"/>
        <sz val="10"/>
        <color theme="1"/>
        <rFont val="Calibri"/>
        <family val="2"/>
        <charset val="238"/>
        <scheme val="minor"/>
      </rPr>
      <t>AK</t>
    </r>
    <r>
      <rPr>
        <sz val="10"/>
        <color theme="1"/>
        <rFont val="Calibri"/>
        <family val="2"/>
        <charset val="238"/>
        <scheme val="minor"/>
      </rPr>
      <t xml:space="preserve">
[voz/h]</t>
    </r>
  </si>
  <si>
    <r>
      <t>I</t>
    </r>
    <r>
      <rPr>
        <vertAlign val="subscript"/>
        <sz val="10"/>
        <color theme="1"/>
        <rFont val="Calibri"/>
        <family val="2"/>
        <charset val="238"/>
        <scheme val="minor"/>
      </rPr>
      <t>M</t>
    </r>
    <r>
      <rPr>
        <sz val="10"/>
        <color theme="1"/>
        <rFont val="Calibri"/>
        <family val="2"/>
        <charset val="238"/>
        <scheme val="minor"/>
      </rPr>
      <t xml:space="preserve">
[voz/h]</t>
    </r>
  </si>
  <si>
    <r>
      <t>I</t>
    </r>
    <r>
      <rPr>
        <vertAlign val="subscript"/>
        <sz val="10"/>
        <color theme="1"/>
        <rFont val="Calibri"/>
        <family val="2"/>
        <charset val="238"/>
        <scheme val="minor"/>
      </rPr>
      <t>C</t>
    </r>
    <r>
      <rPr>
        <sz val="10"/>
        <color theme="1"/>
        <rFont val="Calibri"/>
        <family val="2"/>
        <charset val="238"/>
        <scheme val="minor"/>
      </rPr>
      <t xml:space="preserve">
[cykl/h]</t>
    </r>
  </si>
  <si>
    <t>I
[voz/h]</t>
  </si>
  <si>
    <t>I
[pvoz/h]</t>
  </si>
  <si>
    <r>
      <t>Σ I</t>
    </r>
    <r>
      <rPr>
        <vertAlign val="subscript"/>
        <sz val="10"/>
        <color theme="1"/>
        <rFont val="Calibri"/>
        <family val="2"/>
        <charset val="238"/>
        <scheme val="minor"/>
      </rPr>
      <t>V</t>
    </r>
    <r>
      <rPr>
        <sz val="10"/>
        <color theme="1"/>
        <rFont val="Calibri"/>
        <family val="2"/>
        <charset val="238"/>
        <scheme val="minor"/>
      </rPr>
      <t xml:space="preserve">
[pvoz/h]</t>
    </r>
  </si>
  <si>
    <r>
      <t>Σ I</t>
    </r>
    <r>
      <rPr>
        <vertAlign val="subscript"/>
        <sz val="10"/>
        <color theme="1"/>
        <rFont val="Calibri"/>
        <family val="2"/>
        <charset val="238"/>
        <scheme val="minor"/>
      </rPr>
      <t>ped</t>
    </r>
    <r>
      <rPr>
        <sz val="10"/>
        <color theme="1"/>
        <rFont val="Calibri"/>
        <family val="2"/>
        <charset val="238"/>
        <scheme val="minor"/>
      </rPr>
      <t xml:space="preserve">
[ch/h]</t>
    </r>
  </si>
  <si>
    <t>1 (1-4)</t>
  </si>
  <si>
    <t>2 (1-3)</t>
  </si>
  <si>
    <t>3 (1-2)</t>
  </si>
  <si>
    <t>z (1-1)</t>
  </si>
  <si>
    <t>4 (2-1)</t>
  </si>
  <si>
    <t>5 (2-4)</t>
  </si>
  <si>
    <t>6 (2-3)</t>
  </si>
  <si>
    <t>z (2-2)</t>
  </si>
  <si>
    <t>7 (3-2)</t>
  </si>
  <si>
    <t>8 (3-1)</t>
  </si>
  <si>
    <t>9 (3-4)</t>
  </si>
  <si>
    <t>z (3-3)</t>
  </si>
  <si>
    <t>10 (4-3)</t>
  </si>
  <si>
    <t>11 (4-2)</t>
  </si>
  <si>
    <t>12 (4-1)</t>
  </si>
  <si>
    <t>z (4-4)</t>
  </si>
  <si>
    <t>Součet intenzit všech vjezdů do křižovatky</t>
  </si>
  <si>
    <t xml:space="preserve">Geometrické uspořádání </t>
  </si>
  <si>
    <r>
      <t>n</t>
    </r>
    <r>
      <rPr>
        <vertAlign val="subscript"/>
        <sz val="10"/>
        <color theme="1"/>
        <rFont val="Calibri"/>
        <family val="2"/>
        <charset val="238"/>
        <scheme val="minor"/>
      </rPr>
      <t>o</t>
    </r>
    <r>
      <rPr>
        <sz val="10"/>
        <color theme="1"/>
        <rFont val="Calibri"/>
        <family val="2"/>
        <charset val="238"/>
        <scheme val="minor"/>
      </rPr>
      <t xml:space="preserve">
[-]</t>
    </r>
  </si>
  <si>
    <r>
      <t>n</t>
    </r>
    <r>
      <rPr>
        <vertAlign val="subscript"/>
        <sz val="10"/>
        <color theme="1"/>
        <rFont val="Calibri"/>
        <family val="2"/>
        <charset val="238"/>
        <scheme val="minor"/>
      </rPr>
      <t>V</t>
    </r>
    <r>
      <rPr>
        <sz val="10"/>
        <color theme="1"/>
        <rFont val="Calibri"/>
        <family val="2"/>
        <charset val="238"/>
        <scheme val="minor"/>
      </rPr>
      <t xml:space="preserve">
[-]</t>
    </r>
  </si>
  <si>
    <r>
      <t>L</t>
    </r>
    <r>
      <rPr>
        <vertAlign val="subscript"/>
        <sz val="10"/>
        <color theme="1"/>
        <rFont val="Calibri"/>
        <family val="2"/>
        <charset val="238"/>
        <scheme val="minor"/>
      </rPr>
      <t>kol</t>
    </r>
    <r>
      <rPr>
        <sz val="10"/>
        <color theme="1"/>
        <rFont val="Calibri"/>
        <family val="2"/>
        <charset val="238"/>
        <scheme val="minor"/>
      </rPr>
      <t xml:space="preserve">
[m]</t>
    </r>
  </si>
  <si>
    <t>Spojovací větev? ANO/NE</t>
  </si>
  <si>
    <r>
      <t>L</t>
    </r>
    <r>
      <rPr>
        <vertAlign val="subscript"/>
        <sz val="10"/>
        <color theme="1"/>
        <rFont val="Calibri"/>
        <family val="2"/>
        <charset val="238"/>
        <scheme val="minor"/>
      </rPr>
      <t>kk</t>
    </r>
    <r>
      <rPr>
        <sz val="10"/>
        <color theme="1"/>
        <rFont val="Calibri"/>
        <family val="2"/>
        <charset val="238"/>
        <scheme val="minor"/>
      </rPr>
      <t xml:space="preserve">
[m]</t>
    </r>
  </si>
  <si>
    <t>Posouzení kapacity vjezdů</t>
  </si>
  <si>
    <r>
      <t>I</t>
    </r>
    <r>
      <rPr>
        <vertAlign val="subscript"/>
        <sz val="10"/>
        <color theme="1"/>
        <rFont val="Calibri"/>
        <family val="2"/>
        <charset val="238"/>
        <scheme val="minor"/>
      </rPr>
      <t>o</t>
    </r>
    <r>
      <rPr>
        <sz val="10"/>
        <color theme="1"/>
        <rFont val="Calibri"/>
        <family val="2"/>
        <charset val="238"/>
        <scheme val="minor"/>
      </rPr>
      <t xml:space="preserve">
[pvoz/h]</t>
    </r>
  </si>
  <si>
    <r>
      <t>I</t>
    </r>
    <r>
      <rPr>
        <vertAlign val="subscript"/>
        <sz val="10"/>
        <color theme="1"/>
        <rFont val="Calibri"/>
        <family val="2"/>
        <charset val="238"/>
        <scheme val="minor"/>
      </rPr>
      <t>V</t>
    </r>
    <r>
      <rPr>
        <sz val="10"/>
        <color theme="1"/>
        <rFont val="Calibri"/>
        <family val="2"/>
        <charset val="238"/>
        <scheme val="minor"/>
      </rPr>
      <t xml:space="preserve">
[pvoz/h]</t>
    </r>
  </si>
  <si>
    <r>
      <t>I</t>
    </r>
    <r>
      <rPr>
        <vertAlign val="subscript"/>
        <sz val="10"/>
        <color theme="1"/>
        <rFont val="Calibri"/>
        <family val="2"/>
        <charset val="238"/>
        <scheme val="minor"/>
      </rPr>
      <t>ped</t>
    </r>
    <r>
      <rPr>
        <sz val="10"/>
        <color theme="1"/>
        <rFont val="Calibri"/>
        <family val="2"/>
        <charset val="238"/>
        <scheme val="minor"/>
      </rPr>
      <t xml:space="preserve">
[pvoz/h]</t>
    </r>
  </si>
  <si>
    <r>
      <t>C</t>
    </r>
    <r>
      <rPr>
        <vertAlign val="subscript"/>
        <sz val="10"/>
        <color theme="1"/>
        <rFont val="Calibri"/>
        <family val="2"/>
        <charset val="238"/>
        <scheme val="minor"/>
      </rPr>
      <t>v</t>
    </r>
    <r>
      <rPr>
        <sz val="10"/>
        <color theme="1"/>
        <rFont val="Calibri"/>
        <family val="2"/>
        <charset val="238"/>
        <scheme val="minor"/>
      </rPr>
      <t xml:space="preserve">
[pvoz/h]</t>
    </r>
  </si>
  <si>
    <t>Rez
[pvoz/h]</t>
  </si>
  <si>
    <r>
      <t>a</t>
    </r>
    <r>
      <rPr>
        <vertAlign val="subscript"/>
        <sz val="10"/>
        <color theme="1"/>
        <rFont val="Calibri"/>
        <family val="2"/>
        <charset val="238"/>
        <scheme val="minor"/>
      </rPr>
      <t>V</t>
    </r>
    <r>
      <rPr>
        <sz val="10"/>
        <color theme="1"/>
        <rFont val="Calibri"/>
        <family val="2"/>
        <charset val="238"/>
        <scheme val="minor"/>
      </rPr>
      <t xml:space="preserve">
[-]</t>
    </r>
  </si>
  <si>
    <r>
      <t>t</t>
    </r>
    <r>
      <rPr>
        <vertAlign val="subscript"/>
        <sz val="10"/>
        <color theme="1"/>
        <rFont val="Calibri"/>
        <family val="2"/>
        <charset val="238"/>
        <scheme val="minor"/>
      </rPr>
      <t>W</t>
    </r>
    <r>
      <rPr>
        <sz val="10"/>
        <color theme="1"/>
        <rFont val="Calibri"/>
        <family val="2"/>
        <charset val="238"/>
        <scheme val="minor"/>
      </rPr>
      <t xml:space="preserve">
[s]</t>
    </r>
  </si>
  <si>
    <t>UKD
[-]</t>
  </si>
  <si>
    <r>
      <t>L</t>
    </r>
    <r>
      <rPr>
        <vertAlign val="subscript"/>
        <sz val="10"/>
        <color theme="1"/>
        <rFont val="Calibri"/>
        <family val="2"/>
        <charset val="238"/>
        <scheme val="minor"/>
      </rPr>
      <t>95%</t>
    </r>
    <r>
      <rPr>
        <sz val="10"/>
        <color theme="1"/>
        <rFont val="Calibri"/>
        <family val="2"/>
        <charset val="238"/>
        <scheme val="minor"/>
      </rPr>
      <t xml:space="preserve">
[m]</t>
    </r>
  </si>
  <si>
    <r>
      <t>t</t>
    </r>
    <r>
      <rPr>
        <vertAlign val="subscript"/>
        <sz val="10"/>
        <color theme="1"/>
        <rFont val="Calibri"/>
        <family val="2"/>
        <charset val="238"/>
        <scheme val="minor"/>
      </rPr>
      <t>W,lim</t>
    </r>
    <r>
      <rPr>
        <sz val="10"/>
        <color theme="1"/>
        <rFont val="Calibri"/>
        <family val="2"/>
        <charset val="238"/>
        <scheme val="minor"/>
      </rPr>
      <t xml:space="preserve">
[s]</t>
    </r>
  </si>
  <si>
    <r>
      <t>t</t>
    </r>
    <r>
      <rPr>
        <vertAlign val="subscript"/>
        <sz val="10"/>
        <color theme="1"/>
        <rFont val="Calibri"/>
        <family val="2"/>
        <charset val="238"/>
        <scheme val="minor"/>
      </rPr>
      <t xml:space="preserve">w </t>
    </r>
    <r>
      <rPr>
        <sz val="10"/>
        <color theme="1"/>
        <rFont val="Calibri"/>
        <family val="2"/>
        <charset val="238"/>
        <scheme val="minor"/>
      </rPr>
      <t>≤ t</t>
    </r>
    <r>
      <rPr>
        <vertAlign val="subscript"/>
        <sz val="10"/>
        <color theme="1"/>
        <rFont val="Calibri"/>
        <family val="2"/>
        <charset val="238"/>
        <scheme val="minor"/>
      </rPr>
      <t xml:space="preserve">w,lim
</t>
    </r>
    <r>
      <rPr>
        <sz val="10"/>
        <color theme="1"/>
        <rFont val="Calibri"/>
        <family val="2"/>
        <charset val="238"/>
        <scheme val="minor"/>
      </rPr>
      <t>Rez &gt; 0</t>
    </r>
  </si>
  <si>
    <t>Posouzení kapacity výjezdů</t>
  </si>
  <si>
    <r>
      <t>I</t>
    </r>
    <r>
      <rPr>
        <vertAlign val="subscript"/>
        <sz val="10"/>
        <color theme="1"/>
        <rFont val="Calibri"/>
        <family val="2"/>
        <charset val="238"/>
        <scheme val="minor"/>
      </rPr>
      <t>e</t>
    </r>
    <r>
      <rPr>
        <sz val="10"/>
        <color theme="1"/>
        <rFont val="Calibri"/>
        <family val="2"/>
        <charset val="238"/>
        <scheme val="minor"/>
      </rPr>
      <t xml:space="preserve">
[pvoz/h]</t>
    </r>
  </si>
  <si>
    <r>
      <t>C</t>
    </r>
    <r>
      <rPr>
        <vertAlign val="subscript"/>
        <sz val="10"/>
        <color theme="1"/>
        <rFont val="Calibri"/>
        <family val="2"/>
        <charset val="238"/>
        <scheme val="minor"/>
      </rPr>
      <t>e</t>
    </r>
    <r>
      <rPr>
        <sz val="10"/>
        <color theme="1"/>
        <rFont val="Calibri"/>
        <family val="2"/>
        <charset val="238"/>
        <scheme val="minor"/>
      </rPr>
      <t xml:space="preserve">
[pvoz/h]</t>
    </r>
  </si>
  <si>
    <r>
      <t>a</t>
    </r>
    <r>
      <rPr>
        <vertAlign val="subscript"/>
        <sz val="10"/>
        <color theme="1"/>
        <rFont val="Calibri"/>
        <family val="2"/>
        <charset val="238"/>
        <scheme val="minor"/>
      </rPr>
      <t>W,lim</t>
    </r>
    <r>
      <rPr>
        <sz val="10"/>
        <color theme="1"/>
        <rFont val="Calibri"/>
        <family val="2"/>
        <charset val="238"/>
        <scheme val="minor"/>
      </rPr>
      <t xml:space="preserve">
[-]</t>
    </r>
  </si>
  <si>
    <r>
      <t>a</t>
    </r>
    <r>
      <rPr>
        <vertAlign val="subscript"/>
        <sz val="10"/>
        <color theme="1"/>
        <rFont val="Calibri"/>
        <family val="2"/>
        <charset val="238"/>
        <scheme val="minor"/>
      </rPr>
      <t xml:space="preserve">w </t>
    </r>
    <r>
      <rPr>
        <sz val="10"/>
        <color theme="1"/>
        <rFont val="Calibri"/>
        <family val="2"/>
        <charset val="238"/>
        <scheme val="minor"/>
      </rPr>
      <t>≤ a</t>
    </r>
    <r>
      <rPr>
        <vertAlign val="subscript"/>
        <sz val="10"/>
        <color theme="1"/>
        <rFont val="Calibri"/>
        <family val="2"/>
        <charset val="238"/>
        <scheme val="minor"/>
      </rPr>
      <t>w,lim</t>
    </r>
  </si>
  <si>
    <t>Celkové shrnutí</t>
  </si>
  <si>
    <t>Kapacita všech vjezdů vyhovuje?</t>
  </si>
  <si>
    <t>Kapacita všech výjezdů vyhovuje?</t>
  </si>
  <si>
    <t>Kapacita okružní křižovatky vyhovuje?</t>
  </si>
  <si>
    <t>Komentář</t>
  </si>
  <si>
    <t>Typ uspořádání vjezdu a okruhu</t>
  </si>
  <si>
    <r>
      <t>Poloměr vjezdu R</t>
    </r>
    <r>
      <rPr>
        <vertAlign val="subscript"/>
        <sz val="10"/>
        <color theme="1"/>
        <rFont val="Calibri"/>
        <family val="2"/>
        <charset val="238"/>
        <scheme val="minor"/>
      </rPr>
      <t>V</t>
    </r>
    <r>
      <rPr>
        <sz val="10"/>
        <color theme="1"/>
        <rFont val="Calibri"/>
        <family val="2"/>
        <charset val="238"/>
        <scheme val="minor"/>
      </rPr>
      <t xml:space="preserve">
[m]</t>
    </r>
  </si>
  <si>
    <t>Vnější PRŮMĚR okružky D
[m]</t>
  </si>
  <si>
    <r>
      <t>Poloměr výjezdu R</t>
    </r>
    <r>
      <rPr>
        <vertAlign val="subscript"/>
        <sz val="10"/>
        <color theme="1"/>
        <rFont val="Calibri"/>
        <family val="2"/>
        <charset val="238"/>
        <scheme val="minor"/>
      </rPr>
      <t>e</t>
    </r>
    <r>
      <rPr>
        <sz val="10"/>
        <color theme="1"/>
        <rFont val="Calibri"/>
        <family val="2"/>
        <charset val="238"/>
        <scheme val="minor"/>
      </rPr>
      <t xml:space="preserve">
[m]</t>
    </r>
  </si>
  <si>
    <r>
      <t>Počet jízdních pruhů na výjezdu   n</t>
    </r>
    <r>
      <rPr>
        <vertAlign val="subscript"/>
        <sz val="10"/>
        <color theme="1"/>
        <rFont val="Calibri"/>
        <family val="2"/>
        <charset val="238"/>
        <scheme val="minor"/>
      </rPr>
      <t xml:space="preserve">e </t>
    </r>
    <r>
      <rPr>
        <sz val="10"/>
        <color theme="1"/>
        <rFont val="Calibri"/>
        <family val="2"/>
        <charset val="238"/>
        <scheme val="minor"/>
      </rPr>
      <t>[-]</t>
    </r>
  </si>
  <si>
    <r>
      <t>Délka spojovací větve L</t>
    </r>
    <r>
      <rPr>
        <vertAlign val="subscript"/>
        <sz val="10"/>
        <color theme="1"/>
        <rFont val="Calibri"/>
        <family val="2"/>
        <charset val="238"/>
        <scheme val="minor"/>
      </rPr>
      <t>b</t>
    </r>
    <r>
      <rPr>
        <sz val="10"/>
        <color theme="1"/>
        <rFont val="Calibri"/>
        <family val="2"/>
        <charset val="238"/>
        <scheme val="minor"/>
      </rPr>
      <t xml:space="preserve">
[m]</t>
    </r>
  </si>
  <si>
    <t>NE</t>
  </si>
  <si>
    <t>I. třída</t>
  </si>
  <si>
    <t>C</t>
  </si>
  <si>
    <t>ANO</t>
  </si>
  <si>
    <t>Stávající stav rok 2025</t>
  </si>
  <si>
    <t>Ing. Bystrianský</t>
  </si>
  <si>
    <t>I/32</t>
  </si>
  <si>
    <t>II. třída</t>
  </si>
  <si>
    <t>D</t>
  </si>
  <si>
    <t>rampa D11</t>
  </si>
  <si>
    <t>II/125</t>
  </si>
  <si>
    <t>okružní křižovatka silnice I/32 x rampy D11 x II/125</t>
  </si>
  <si>
    <t>Stávající stav rok 2025 + generovaná doprava</t>
  </si>
  <si>
    <t>rok 2045 + generovaná doprava</t>
  </si>
  <si>
    <t>A</t>
  </si>
  <si>
    <t>B</t>
  </si>
  <si>
    <t>Okružní křižovatka silnic I/32 x II/125 x rampy D11 se stávajícím zatížením pro rok 2025 vyhověla kapacitnímu posouzení vjezdů i výjezdů. Křižovatka ve stávajícím stavu dosahuje UKD A na všech vjezdech.</t>
  </si>
  <si>
    <t>Okružní křižovatka silnic I/32 x II/125 x rampy D11 s intenzitami pro rok 2025 a započítáním generované dopravy vyhověla kapacitnímu posouzení vjezdů i výjezdů. Křižovatka dosahuje UKD A na všech vjezdech.</t>
  </si>
  <si>
    <t>Okružní křižovatka silnic I/32 x II/125 x rampy D11 s výhledovými intenzitami pro rok 2045 a započítáním generované dopravy vyhověla kapacitnímu posouzení vjezdů i výjezdů. Křižovatka ve výhledovém stavu dosahuje UKD B na rameni č.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</si>
</sst>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bscript"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1F1F1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2" fillId="2" borderId="17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/>
    </xf>
    <xf numFmtId="0" fontId="2" fillId="0" borderId="16" xfId="0" applyFont="1" applyBorder="1"/>
    <xf numFmtId="0" fontId="2" fillId="2" borderId="32" xfId="0" applyFont="1" applyFill="1" applyBorder="1" applyAlignment="1">
      <alignment horizontal="center" vertical="center" textRotation="90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2" borderId="46" xfId="0" applyFont="1" applyFill="1" applyBorder="1" applyAlignment="1">
      <alignment horizontal="center" vertical="center" wrapText="1"/>
    </xf>
    <xf numFmtId="0" fontId="2" fillId="0" borderId="56" xfId="0" applyFont="1" applyBorder="1" applyAlignment="1">
      <alignment horizont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vertical="center"/>
    </xf>
    <xf numFmtId="0" fontId="2" fillId="3" borderId="40" xfId="0" applyFont="1" applyFill="1" applyBorder="1"/>
    <xf numFmtId="0" fontId="2" fillId="3" borderId="40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/>
    </xf>
    <xf numFmtId="0" fontId="2" fillId="3" borderId="22" xfId="0" applyFont="1" applyFill="1" applyBorder="1" applyAlignment="1">
      <alignment vertical="center"/>
    </xf>
    <xf numFmtId="0" fontId="2" fillId="3" borderId="23" xfId="0" applyFont="1" applyFill="1" applyBorder="1"/>
    <xf numFmtId="0" fontId="2" fillId="3" borderId="2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vertical="center"/>
    </xf>
    <xf numFmtId="0" fontId="2" fillId="3" borderId="28" xfId="0" applyFont="1" applyFill="1" applyBorder="1"/>
    <xf numFmtId="0" fontId="2" fillId="3" borderId="28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wrapText="1"/>
    </xf>
    <xf numFmtId="0" fontId="2" fillId="2" borderId="42" xfId="0" applyFont="1" applyFill="1" applyBorder="1" applyAlignment="1">
      <alignment horizontal="center" vertical="center" textRotation="90" wrapText="1"/>
    </xf>
    <xf numFmtId="0" fontId="2" fillId="2" borderId="40" xfId="0" applyFont="1" applyFill="1" applyBorder="1" applyAlignment="1">
      <alignment horizontal="left" vertical="center" wrapText="1" inden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wrapText="1"/>
    </xf>
    <xf numFmtId="1" fontId="2" fillId="3" borderId="34" xfId="0" applyNumberFormat="1" applyFont="1" applyFill="1" applyBorder="1" applyAlignment="1">
      <alignment horizontal="center"/>
    </xf>
    <xf numFmtId="2" fontId="2" fillId="3" borderId="34" xfId="0" applyNumberFormat="1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 wrapText="1"/>
    </xf>
    <xf numFmtId="1" fontId="2" fillId="3" borderId="18" xfId="0" applyNumberFormat="1" applyFont="1" applyFill="1" applyBorder="1" applyAlignment="1">
      <alignment horizontal="center"/>
    </xf>
    <xf numFmtId="2" fontId="2" fillId="3" borderId="18" xfId="0" applyNumberFormat="1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 wrapText="1"/>
    </xf>
    <xf numFmtId="1" fontId="2" fillId="3" borderId="23" xfId="0" applyNumberFormat="1" applyFont="1" applyFill="1" applyBorder="1" applyAlignment="1">
      <alignment horizontal="center"/>
    </xf>
    <xf numFmtId="2" fontId="2" fillId="3" borderId="23" xfId="0" applyNumberFormat="1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1" fontId="2" fillId="3" borderId="34" xfId="0" applyNumberFormat="1" applyFont="1" applyFill="1" applyBorder="1" applyAlignment="1">
      <alignment horizontal="center" wrapText="1"/>
    </xf>
    <xf numFmtId="1" fontId="2" fillId="3" borderId="18" xfId="0" applyNumberFormat="1" applyFont="1" applyFill="1" applyBorder="1" applyAlignment="1">
      <alignment horizontal="center" wrapText="1"/>
    </xf>
    <xf numFmtId="1" fontId="2" fillId="3" borderId="23" xfId="0" applyNumberFormat="1" applyFont="1" applyFill="1" applyBorder="1" applyAlignment="1">
      <alignment horizontal="center" wrapText="1"/>
    </xf>
    <xf numFmtId="0" fontId="2" fillId="0" borderId="0" xfId="0" applyFont="1"/>
    <xf numFmtId="0" fontId="2" fillId="3" borderId="26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4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61" xfId="0" applyFont="1" applyFill="1" applyBorder="1" applyAlignment="1">
      <alignment horizontal="center" vertical="center" wrapText="1"/>
    </xf>
    <xf numFmtId="0" fontId="2" fillId="3" borderId="6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63" xfId="0" applyFont="1" applyFill="1" applyBorder="1" applyAlignment="1">
      <alignment horizontal="center" vertical="center" wrapText="1"/>
    </xf>
    <xf numFmtId="0" fontId="2" fillId="3" borderId="6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5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2" fillId="2" borderId="42" xfId="0" applyFont="1" applyFill="1" applyBorder="1" applyAlignment="1">
      <alignment horizontal="left"/>
    </xf>
    <xf numFmtId="0" fontId="2" fillId="2" borderId="40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left"/>
    </xf>
    <xf numFmtId="0" fontId="2" fillId="3" borderId="66" xfId="0" applyFont="1" applyFill="1" applyBorder="1" applyAlignment="1">
      <alignment horizontal="center"/>
    </xf>
    <xf numFmtId="0" fontId="2" fillId="3" borderId="67" xfId="0" applyFont="1" applyFill="1" applyBorder="1" applyAlignment="1">
      <alignment horizontal="center"/>
    </xf>
    <xf numFmtId="0" fontId="2" fillId="3" borderId="54" xfId="0" applyFont="1" applyFill="1" applyBorder="1" applyAlignment="1">
      <alignment horizontal="center"/>
    </xf>
    <xf numFmtId="0" fontId="2" fillId="2" borderId="58" xfId="0" applyFont="1" applyFill="1" applyBorder="1" applyAlignment="1">
      <alignment horizontal="right"/>
    </xf>
    <xf numFmtId="0" fontId="2" fillId="2" borderId="59" xfId="0" applyFont="1" applyFill="1" applyBorder="1" applyAlignment="1">
      <alignment horizontal="right"/>
    </xf>
    <xf numFmtId="0" fontId="2" fillId="0" borderId="34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1028700</xdr:colOff>
      <xdr:row>2</xdr:row>
      <xdr:rowOff>28575</xdr:rowOff>
    </xdr:from>
    <xdr:to>
      <xdr:col>11</xdr:col>
      <xdr:colOff>485775</xdr:colOff>
      <xdr:row>12</xdr:row>
      <xdr:rowOff>169644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71E4479-16CF-2C5E-0B2E-2364C13E9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6325" y="1219200"/>
          <a:ext cx="3362325" cy="2436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1028700</xdr:colOff>
      <xdr:row>2</xdr:row>
      <xdr:rowOff>28575</xdr:rowOff>
    </xdr:from>
    <xdr:to>
      <xdr:col>11</xdr:col>
      <xdr:colOff>485775</xdr:colOff>
      <xdr:row>12</xdr:row>
      <xdr:rowOff>169644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779270D5-8398-429E-BCFA-7F5D77126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6325" y="1219200"/>
          <a:ext cx="3362325" cy="24365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1028700</xdr:colOff>
      <xdr:row>2</xdr:row>
      <xdr:rowOff>28575</xdr:rowOff>
    </xdr:from>
    <xdr:to>
      <xdr:col>11</xdr:col>
      <xdr:colOff>485775</xdr:colOff>
      <xdr:row>12</xdr:row>
      <xdr:rowOff>169644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65431F3E-8401-404D-818A-996F75799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6325" y="1219200"/>
          <a:ext cx="3362325" cy="2436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13B6B-5136-4576-81BB-A327221DEA64}">
  <dimension ref="A1:M66"/>
  <sheetViews>
    <sheetView tabSelected="1" zoomScaleNormal="100" workbookViewId="0">
      <selection activeCell="C11" sqref="C11:D11"/>
    </sheetView>
  </sheetViews>
  <sheetFormatPr defaultRowHeight="15" x14ac:dyDescent="0.25"/>
  <cols>
    <col min="1" max="1" width="4.7109375" customWidth="1"/>
    <col min="2" max="2" width="26.140625" customWidth="1"/>
    <col min="3" max="3" width="17.28515625" customWidth="1"/>
    <col min="4" max="5" width="17.140625" bestFit="1" customWidth="1"/>
    <col min="6" max="9" width="16.28515625" bestFit="1" customWidth="1"/>
    <col min="10" max="10" width="9.7109375" customWidth="1"/>
    <col min="11" max="11" width="16.28515625" bestFit="1" customWidth="1"/>
    <col min="13" max="13" width="16.28515625" bestFit="1" customWidth="1"/>
  </cols>
  <sheetData>
    <row r="1" spans="1:13" ht="30.75" customHeight="1" thickBot="1" x14ac:dyDescent="0.3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4"/>
    </row>
    <row r="2" spans="1:13" ht="15.75" thickBot="1" x14ac:dyDescent="0.3">
      <c r="A2" s="85" t="s">
        <v>1</v>
      </c>
      <c r="B2" s="86"/>
      <c r="C2" s="87" t="s">
        <v>85</v>
      </c>
      <c r="D2" s="88"/>
      <c r="E2" s="88"/>
      <c r="F2" s="88"/>
      <c r="G2" s="89"/>
      <c r="H2" s="90"/>
      <c r="I2" s="91"/>
      <c r="J2" s="91"/>
      <c r="K2" s="91"/>
      <c r="L2" s="91"/>
      <c r="M2" s="92"/>
    </row>
    <row r="3" spans="1:13" ht="15.75" thickBot="1" x14ac:dyDescent="0.3">
      <c r="A3" s="93" t="s">
        <v>2</v>
      </c>
      <c r="B3" s="94"/>
      <c r="C3" s="95" t="s">
        <v>78</v>
      </c>
      <c r="D3" s="96"/>
      <c r="E3" s="96"/>
      <c r="F3" s="96"/>
      <c r="G3" s="96"/>
      <c r="H3" s="97"/>
      <c r="I3" s="98"/>
      <c r="J3" s="98"/>
      <c r="K3" s="98"/>
      <c r="L3" s="98"/>
      <c r="M3" s="99"/>
    </row>
    <row r="4" spans="1:13" ht="15.75" thickBot="1" x14ac:dyDescent="0.3">
      <c r="A4" s="93" t="s">
        <v>3</v>
      </c>
      <c r="B4" s="94"/>
      <c r="C4" s="67">
        <v>4</v>
      </c>
      <c r="D4" s="103"/>
      <c r="E4" s="104"/>
      <c r="F4" s="104"/>
      <c r="G4" s="104"/>
      <c r="H4" s="100"/>
      <c r="I4" s="101"/>
      <c r="J4" s="101"/>
      <c r="K4" s="101"/>
      <c r="L4" s="101"/>
      <c r="M4" s="102"/>
    </row>
    <row r="5" spans="1:13" ht="15.75" thickBot="1" x14ac:dyDescent="0.3">
      <c r="A5" s="105"/>
      <c r="B5" s="106"/>
      <c r="C5" s="106"/>
      <c r="D5" s="106"/>
      <c r="E5" s="106"/>
      <c r="F5" s="106"/>
      <c r="G5" s="106"/>
      <c r="H5" s="100"/>
      <c r="I5" s="101"/>
      <c r="J5" s="101"/>
      <c r="K5" s="101"/>
      <c r="L5" s="101"/>
      <c r="M5" s="102"/>
    </row>
    <row r="6" spans="1:13" ht="15.75" thickBot="1" x14ac:dyDescent="0.3">
      <c r="A6" s="93" t="s">
        <v>4</v>
      </c>
      <c r="B6" s="94"/>
      <c r="C6" s="68" t="s">
        <v>79</v>
      </c>
      <c r="D6" s="1" t="s">
        <v>5</v>
      </c>
      <c r="E6" s="107">
        <v>45946</v>
      </c>
      <c r="F6" s="108"/>
      <c r="G6" s="109"/>
      <c r="H6" s="100"/>
      <c r="I6" s="101"/>
      <c r="J6" s="101"/>
      <c r="K6" s="101"/>
      <c r="L6" s="101"/>
      <c r="M6" s="102"/>
    </row>
    <row r="7" spans="1:13" ht="15.75" thickBot="1" x14ac:dyDescent="0.3">
      <c r="A7" s="100"/>
      <c r="B7" s="101"/>
      <c r="C7" s="101"/>
      <c r="D7" s="101"/>
      <c r="E7" s="101"/>
      <c r="F7" s="101"/>
      <c r="G7" s="101"/>
      <c r="H7" s="100"/>
      <c r="I7" s="101"/>
      <c r="J7" s="101"/>
      <c r="K7" s="101"/>
      <c r="L7" s="101"/>
      <c r="M7" s="102"/>
    </row>
    <row r="8" spans="1:13" ht="15.75" thickBot="1" x14ac:dyDescent="0.3">
      <c r="A8" s="110" t="s">
        <v>6</v>
      </c>
      <c r="B8" s="111"/>
      <c r="C8" s="111"/>
      <c r="D8" s="111"/>
      <c r="E8" s="111"/>
      <c r="F8" s="111"/>
      <c r="G8" s="111"/>
      <c r="H8" s="100"/>
      <c r="I8" s="101"/>
      <c r="J8" s="101"/>
      <c r="K8" s="101"/>
      <c r="L8" s="101"/>
      <c r="M8" s="102"/>
    </row>
    <row r="9" spans="1:13" ht="41.25" customHeight="1" x14ac:dyDescent="0.25">
      <c r="A9" s="37" t="s">
        <v>7</v>
      </c>
      <c r="B9" s="38" t="s">
        <v>8</v>
      </c>
      <c r="C9" s="112" t="s">
        <v>9</v>
      </c>
      <c r="D9" s="113"/>
      <c r="E9" s="39" t="s">
        <v>10</v>
      </c>
      <c r="F9" s="40" t="s">
        <v>11</v>
      </c>
      <c r="G9" s="114"/>
      <c r="H9" s="100"/>
      <c r="I9" s="101"/>
      <c r="J9" s="101"/>
      <c r="K9" s="101"/>
      <c r="L9" s="101"/>
      <c r="M9" s="102"/>
    </row>
    <row r="10" spans="1:13" x14ac:dyDescent="0.25">
      <c r="A10" s="2">
        <v>1</v>
      </c>
      <c r="B10" s="69" t="s">
        <v>80</v>
      </c>
      <c r="C10" s="122" t="s">
        <v>75</v>
      </c>
      <c r="D10" s="123"/>
      <c r="E10" s="69" t="s">
        <v>76</v>
      </c>
      <c r="F10" s="35">
        <f>IF(E10="C",30,IF(E10="D",45,IF(E10="E","&gt;45","")))</f>
        <v>30</v>
      </c>
      <c r="G10" s="114"/>
      <c r="H10" s="100"/>
      <c r="I10" s="101"/>
      <c r="J10" s="101"/>
      <c r="K10" s="101"/>
      <c r="L10" s="101"/>
      <c r="M10" s="102"/>
    </row>
    <row r="11" spans="1:13" x14ac:dyDescent="0.25">
      <c r="A11" s="2">
        <v>2</v>
      </c>
      <c r="B11" s="69" t="s">
        <v>83</v>
      </c>
      <c r="C11" s="122" t="s">
        <v>75</v>
      </c>
      <c r="D11" s="123"/>
      <c r="E11" s="69" t="s">
        <v>76</v>
      </c>
      <c r="F11" s="35">
        <f t="shared" ref="F11:F12" si="0">IF(E11="C",30,IF(E11="D",45,IF(E11="E","&gt;45","")))</f>
        <v>30</v>
      </c>
      <c r="G11" s="114"/>
      <c r="H11" s="100"/>
      <c r="I11" s="101"/>
      <c r="J11" s="101"/>
      <c r="K11" s="101"/>
      <c r="L11" s="101"/>
      <c r="M11" s="102"/>
    </row>
    <row r="12" spans="1:13" x14ac:dyDescent="0.25">
      <c r="A12" s="2">
        <v>3</v>
      </c>
      <c r="B12" s="69" t="s">
        <v>83</v>
      </c>
      <c r="C12" s="122" t="s">
        <v>75</v>
      </c>
      <c r="D12" s="123"/>
      <c r="E12" s="69" t="s">
        <v>76</v>
      </c>
      <c r="F12" s="35">
        <f t="shared" si="0"/>
        <v>30</v>
      </c>
      <c r="G12" s="114"/>
      <c r="H12" s="100"/>
      <c r="I12" s="101"/>
      <c r="J12" s="101"/>
      <c r="K12" s="101"/>
      <c r="L12" s="101"/>
      <c r="M12" s="102"/>
    </row>
    <row r="13" spans="1:13" ht="15.75" thickBot="1" x14ac:dyDescent="0.3">
      <c r="A13" s="3">
        <v>4</v>
      </c>
      <c r="B13" s="70" t="s">
        <v>84</v>
      </c>
      <c r="C13" s="124" t="s">
        <v>81</v>
      </c>
      <c r="D13" s="125"/>
      <c r="E13" s="70" t="s">
        <v>82</v>
      </c>
      <c r="F13" s="41">
        <f>IF(E13="C",30,IF(E13="D",45,IF(E13="E","&gt;45","")))</f>
        <v>45</v>
      </c>
      <c r="G13" s="114"/>
      <c r="H13" s="87"/>
      <c r="I13" s="88"/>
      <c r="J13" s="88"/>
      <c r="K13" s="88"/>
      <c r="L13" s="88"/>
      <c r="M13" s="89"/>
    </row>
    <row r="14" spans="1:13" ht="15.75" thickBot="1" x14ac:dyDescent="0.3">
      <c r="A14" s="4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5"/>
    </row>
    <row r="15" spans="1:13" ht="15.75" thickBot="1" x14ac:dyDescent="0.3">
      <c r="A15" s="126" t="s">
        <v>12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8"/>
    </row>
    <row r="16" spans="1:13" ht="39" thickBot="1" x14ac:dyDescent="0.3">
      <c r="A16" s="6" t="s">
        <v>7</v>
      </c>
      <c r="B16" s="7" t="s">
        <v>8</v>
      </c>
      <c r="C16" s="8" t="s">
        <v>13</v>
      </c>
      <c r="D16" s="8" t="s">
        <v>14</v>
      </c>
      <c r="E16" s="8" t="s">
        <v>15</v>
      </c>
      <c r="F16" s="8" t="s">
        <v>16</v>
      </c>
      <c r="G16" s="8" t="s">
        <v>17</v>
      </c>
      <c r="H16" s="8" t="s">
        <v>18</v>
      </c>
      <c r="I16" s="132"/>
      <c r="J16" s="9" t="s">
        <v>19</v>
      </c>
      <c r="K16" s="10" t="s">
        <v>20</v>
      </c>
      <c r="L16" s="11" t="s">
        <v>21</v>
      </c>
      <c r="M16" s="12" t="s">
        <v>22</v>
      </c>
    </row>
    <row r="17" spans="1:13" x14ac:dyDescent="0.25">
      <c r="A17" s="115">
        <v>1</v>
      </c>
      <c r="B17" s="135" t="str">
        <f>B10</f>
        <v>I/32</v>
      </c>
      <c r="C17" s="9" t="s">
        <v>23</v>
      </c>
      <c r="D17" s="71">
        <v>153</v>
      </c>
      <c r="E17" s="71">
        <v>0</v>
      </c>
      <c r="F17" s="71">
        <v>5</v>
      </c>
      <c r="G17" s="71">
        <v>0</v>
      </c>
      <c r="H17" s="72">
        <v>0</v>
      </c>
      <c r="I17" s="133"/>
      <c r="J17" s="42">
        <f>SUM(D17:H17)</f>
        <v>158</v>
      </c>
      <c r="K17" s="13">
        <f>ROUND(D17+E17*2+F17*3+G17*0.8+H17*0.5,0)</f>
        <v>168</v>
      </c>
      <c r="L17" s="137">
        <f>SUM(K17:K20)</f>
        <v>415</v>
      </c>
      <c r="M17" s="138">
        <v>0</v>
      </c>
    </row>
    <row r="18" spans="1:13" x14ac:dyDescent="0.25">
      <c r="A18" s="116"/>
      <c r="B18" s="136"/>
      <c r="C18" s="15" t="s">
        <v>24</v>
      </c>
      <c r="D18" s="66">
        <v>41</v>
      </c>
      <c r="E18" s="66">
        <v>0</v>
      </c>
      <c r="F18" s="66">
        <v>1</v>
      </c>
      <c r="G18" s="66">
        <v>0</v>
      </c>
      <c r="H18" s="65">
        <v>0</v>
      </c>
      <c r="I18" s="133"/>
      <c r="J18" s="43">
        <f t="shared" ref="J18:J32" si="1">SUM(D18:H18)</f>
        <v>42</v>
      </c>
      <c r="K18" s="14">
        <f t="shared" ref="K18:K32" si="2">ROUND(D18+E18*2+F18*3+G18*0.8+H18*0.5,0)</f>
        <v>44</v>
      </c>
      <c r="L18" s="119"/>
      <c r="M18" s="139"/>
    </row>
    <row r="19" spans="1:13" x14ac:dyDescent="0.25">
      <c r="A19" s="116"/>
      <c r="B19" s="136"/>
      <c r="C19" s="15" t="s">
        <v>25</v>
      </c>
      <c r="D19" s="66">
        <v>151</v>
      </c>
      <c r="E19" s="66">
        <v>5</v>
      </c>
      <c r="F19" s="66">
        <v>14</v>
      </c>
      <c r="G19" s="66">
        <v>0</v>
      </c>
      <c r="H19" s="65">
        <v>0</v>
      </c>
      <c r="I19" s="133"/>
      <c r="J19" s="43">
        <f t="shared" si="1"/>
        <v>170</v>
      </c>
      <c r="K19" s="14">
        <f t="shared" si="2"/>
        <v>203</v>
      </c>
      <c r="L19" s="120"/>
      <c r="M19" s="140"/>
    </row>
    <row r="20" spans="1:13" ht="15.75" thickBot="1" x14ac:dyDescent="0.3">
      <c r="A20" s="116"/>
      <c r="B20" s="136"/>
      <c r="C20" s="15" t="s">
        <v>26</v>
      </c>
      <c r="D20" s="73"/>
      <c r="E20" s="73"/>
      <c r="F20" s="73"/>
      <c r="G20" s="73"/>
      <c r="H20" s="74"/>
      <c r="I20" s="133"/>
      <c r="J20" s="44">
        <f t="shared" si="1"/>
        <v>0</v>
      </c>
      <c r="K20" s="16">
        <f t="shared" si="2"/>
        <v>0</v>
      </c>
      <c r="L20" s="121"/>
      <c r="M20" s="141"/>
    </row>
    <row r="21" spans="1:13" x14ac:dyDescent="0.25">
      <c r="A21" s="115">
        <v>2</v>
      </c>
      <c r="B21" s="135" t="str">
        <f>B11</f>
        <v>rampa D11</v>
      </c>
      <c r="C21" s="9" t="s">
        <v>27</v>
      </c>
      <c r="D21" s="71">
        <v>45</v>
      </c>
      <c r="E21" s="71">
        <v>0</v>
      </c>
      <c r="F21" s="71">
        <v>0</v>
      </c>
      <c r="G21" s="71">
        <v>0</v>
      </c>
      <c r="H21" s="72">
        <v>0</v>
      </c>
      <c r="I21" s="133"/>
      <c r="J21" s="43">
        <f t="shared" si="1"/>
        <v>45</v>
      </c>
      <c r="K21" s="14">
        <f t="shared" si="2"/>
        <v>45</v>
      </c>
      <c r="L21" s="118">
        <f>SUM(K21:K24)</f>
        <v>62</v>
      </c>
      <c r="M21" s="118">
        <v>0</v>
      </c>
    </row>
    <row r="22" spans="1:13" x14ac:dyDescent="0.25">
      <c r="A22" s="116"/>
      <c r="B22" s="136"/>
      <c r="C22" s="15" t="s">
        <v>28</v>
      </c>
      <c r="D22" s="66">
        <v>15</v>
      </c>
      <c r="E22" s="66">
        <v>0</v>
      </c>
      <c r="F22" s="66">
        <v>0</v>
      </c>
      <c r="G22" s="66">
        <v>0</v>
      </c>
      <c r="H22" s="65">
        <v>0</v>
      </c>
      <c r="I22" s="133"/>
      <c r="J22" s="43">
        <f t="shared" si="1"/>
        <v>15</v>
      </c>
      <c r="K22" s="14">
        <f t="shared" si="2"/>
        <v>15</v>
      </c>
      <c r="L22" s="119"/>
      <c r="M22" s="119"/>
    </row>
    <row r="23" spans="1:13" x14ac:dyDescent="0.25">
      <c r="A23" s="116"/>
      <c r="B23" s="136"/>
      <c r="C23" s="15" t="s">
        <v>29</v>
      </c>
      <c r="D23" s="66">
        <v>2</v>
      </c>
      <c r="E23" s="66">
        <v>0</v>
      </c>
      <c r="F23" s="66">
        <v>0</v>
      </c>
      <c r="G23" s="66">
        <v>0</v>
      </c>
      <c r="H23" s="65">
        <v>0</v>
      </c>
      <c r="I23" s="133"/>
      <c r="J23" s="43">
        <f t="shared" si="1"/>
        <v>2</v>
      </c>
      <c r="K23" s="14">
        <f t="shared" si="2"/>
        <v>2</v>
      </c>
      <c r="L23" s="120"/>
      <c r="M23" s="120"/>
    </row>
    <row r="24" spans="1:13" ht="15.75" thickBot="1" x14ac:dyDescent="0.3">
      <c r="A24" s="117"/>
      <c r="B24" s="142"/>
      <c r="C24" s="17" t="s">
        <v>30</v>
      </c>
      <c r="D24" s="75"/>
      <c r="E24" s="75"/>
      <c r="F24" s="75"/>
      <c r="G24" s="75"/>
      <c r="H24" s="76"/>
      <c r="I24" s="133"/>
      <c r="J24" s="43">
        <f t="shared" si="1"/>
        <v>0</v>
      </c>
      <c r="K24" s="14">
        <f t="shared" si="2"/>
        <v>0</v>
      </c>
      <c r="L24" s="120"/>
      <c r="M24" s="120"/>
    </row>
    <row r="25" spans="1:13" x14ac:dyDescent="0.25">
      <c r="A25" s="116">
        <v>3</v>
      </c>
      <c r="B25" s="136" t="str">
        <f>B12</f>
        <v>rampa D11</v>
      </c>
      <c r="C25" s="18" t="s">
        <v>31</v>
      </c>
      <c r="D25" s="77">
        <v>0</v>
      </c>
      <c r="E25" s="77">
        <v>0</v>
      </c>
      <c r="F25" s="77">
        <v>0</v>
      </c>
      <c r="G25" s="77">
        <v>0</v>
      </c>
      <c r="H25" s="78">
        <v>0</v>
      </c>
      <c r="I25" s="133"/>
      <c r="J25" s="42">
        <f t="shared" si="1"/>
        <v>0</v>
      </c>
      <c r="K25" s="13">
        <f t="shared" si="2"/>
        <v>0</v>
      </c>
      <c r="L25" s="137">
        <f>SUM(K25:K28)</f>
        <v>624</v>
      </c>
      <c r="M25" s="138">
        <v>0</v>
      </c>
    </row>
    <row r="26" spans="1:13" x14ac:dyDescent="0.25">
      <c r="A26" s="116"/>
      <c r="B26" s="136"/>
      <c r="C26" s="15" t="s">
        <v>32</v>
      </c>
      <c r="D26" s="66">
        <v>322</v>
      </c>
      <c r="E26" s="66">
        <v>4</v>
      </c>
      <c r="F26" s="66">
        <v>19</v>
      </c>
      <c r="G26" s="66">
        <v>0</v>
      </c>
      <c r="H26" s="65">
        <v>0</v>
      </c>
      <c r="I26" s="133"/>
      <c r="J26" s="43">
        <f t="shared" si="1"/>
        <v>345</v>
      </c>
      <c r="K26" s="14">
        <f t="shared" si="2"/>
        <v>387</v>
      </c>
      <c r="L26" s="119"/>
      <c r="M26" s="139"/>
    </row>
    <row r="27" spans="1:13" x14ac:dyDescent="0.25">
      <c r="A27" s="116"/>
      <c r="B27" s="136"/>
      <c r="C27" s="15" t="s">
        <v>33</v>
      </c>
      <c r="D27" s="66">
        <v>181</v>
      </c>
      <c r="E27" s="66">
        <v>7</v>
      </c>
      <c r="F27" s="66">
        <v>14</v>
      </c>
      <c r="G27" s="66">
        <v>0</v>
      </c>
      <c r="H27" s="65">
        <v>0</v>
      </c>
      <c r="I27" s="133"/>
      <c r="J27" s="43">
        <f t="shared" si="1"/>
        <v>202</v>
      </c>
      <c r="K27" s="14">
        <f t="shared" si="2"/>
        <v>237</v>
      </c>
      <c r="L27" s="120"/>
      <c r="M27" s="140"/>
    </row>
    <row r="28" spans="1:13" ht="15.75" thickBot="1" x14ac:dyDescent="0.3">
      <c r="A28" s="143"/>
      <c r="B28" s="136"/>
      <c r="C28" s="15" t="s">
        <v>34</v>
      </c>
      <c r="D28" s="73"/>
      <c r="E28" s="73"/>
      <c r="F28" s="73"/>
      <c r="G28" s="73"/>
      <c r="H28" s="74"/>
      <c r="I28" s="133"/>
      <c r="J28" s="44">
        <f t="shared" si="1"/>
        <v>0</v>
      </c>
      <c r="K28" s="16">
        <f t="shared" si="2"/>
        <v>0</v>
      </c>
      <c r="L28" s="121"/>
      <c r="M28" s="141"/>
    </row>
    <row r="29" spans="1:13" x14ac:dyDescent="0.25">
      <c r="A29" s="140">
        <v>4</v>
      </c>
      <c r="B29" s="115" t="str">
        <f>B13</f>
        <v>II/125</v>
      </c>
      <c r="C29" s="9" t="s">
        <v>35</v>
      </c>
      <c r="D29" s="71">
        <v>2</v>
      </c>
      <c r="E29" s="71">
        <v>0</v>
      </c>
      <c r="F29" s="71">
        <v>0</v>
      </c>
      <c r="G29" s="71">
        <v>0</v>
      </c>
      <c r="H29" s="72">
        <v>0</v>
      </c>
      <c r="I29" s="133"/>
      <c r="J29" s="43">
        <f t="shared" si="1"/>
        <v>2</v>
      </c>
      <c r="K29" s="14">
        <f t="shared" si="2"/>
        <v>2</v>
      </c>
      <c r="L29" s="118">
        <f>SUM(K29:K32)</f>
        <v>389</v>
      </c>
      <c r="M29" s="118">
        <v>0</v>
      </c>
    </row>
    <row r="30" spans="1:13" x14ac:dyDescent="0.25">
      <c r="A30" s="116"/>
      <c r="B30" s="116"/>
      <c r="C30" s="15" t="s">
        <v>36</v>
      </c>
      <c r="D30" s="66">
        <v>147</v>
      </c>
      <c r="E30" s="66">
        <v>5</v>
      </c>
      <c r="F30" s="66">
        <v>13</v>
      </c>
      <c r="G30" s="66">
        <v>0</v>
      </c>
      <c r="H30" s="65">
        <v>0</v>
      </c>
      <c r="I30" s="133"/>
      <c r="J30" s="43">
        <f t="shared" si="1"/>
        <v>165</v>
      </c>
      <c r="K30" s="14">
        <f t="shared" si="2"/>
        <v>196</v>
      </c>
      <c r="L30" s="119"/>
      <c r="M30" s="119"/>
    </row>
    <row r="31" spans="1:13" x14ac:dyDescent="0.25">
      <c r="A31" s="116"/>
      <c r="B31" s="116"/>
      <c r="C31" s="15" t="s">
        <v>37</v>
      </c>
      <c r="D31" s="66">
        <v>183</v>
      </c>
      <c r="E31" s="66">
        <v>1</v>
      </c>
      <c r="F31" s="66">
        <v>2</v>
      </c>
      <c r="G31" s="66">
        <v>0</v>
      </c>
      <c r="H31" s="65">
        <v>0</v>
      </c>
      <c r="I31" s="133"/>
      <c r="J31" s="43">
        <f t="shared" si="1"/>
        <v>186</v>
      </c>
      <c r="K31" s="14">
        <f t="shared" si="2"/>
        <v>191</v>
      </c>
      <c r="L31" s="120"/>
      <c r="M31" s="120"/>
    </row>
    <row r="32" spans="1:13" ht="15.75" thickBot="1" x14ac:dyDescent="0.3">
      <c r="A32" s="117"/>
      <c r="B32" s="117"/>
      <c r="C32" s="17" t="s">
        <v>38</v>
      </c>
      <c r="D32" s="75"/>
      <c r="E32" s="75"/>
      <c r="F32" s="75"/>
      <c r="G32" s="75"/>
      <c r="H32" s="76"/>
      <c r="I32" s="134"/>
      <c r="J32" s="44">
        <f t="shared" si="1"/>
        <v>0</v>
      </c>
      <c r="K32" s="16">
        <f t="shared" si="2"/>
        <v>0</v>
      </c>
      <c r="L32" s="121"/>
      <c r="M32" s="121"/>
    </row>
    <row r="33" spans="1:13" ht="15.75" thickBot="1" x14ac:dyDescent="0.3">
      <c r="A33" s="175" t="s">
        <v>39</v>
      </c>
      <c r="B33" s="176"/>
      <c r="C33" s="176"/>
      <c r="D33" s="176"/>
      <c r="E33" s="176"/>
      <c r="F33" s="176"/>
      <c r="G33" s="176"/>
      <c r="H33" s="176"/>
      <c r="I33" s="176"/>
      <c r="J33" s="176"/>
      <c r="K33" s="176"/>
      <c r="L33" s="16">
        <f>SUM(L17:L32)</f>
        <v>1490</v>
      </c>
      <c r="M33" s="5"/>
    </row>
    <row r="34" spans="1:13" ht="15.75" thickBot="1" x14ac:dyDescent="0.3">
      <c r="A34" s="162"/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4"/>
    </row>
    <row r="35" spans="1:13" ht="15.75" thickBot="1" x14ac:dyDescent="0.3">
      <c r="A35" s="126" t="s">
        <v>40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8"/>
    </row>
    <row r="36" spans="1:13" ht="55.5" customHeight="1" thickBot="1" x14ac:dyDescent="0.3">
      <c r="A36" s="6" t="s">
        <v>7</v>
      </c>
      <c r="B36" s="19" t="s">
        <v>8</v>
      </c>
      <c r="C36" s="19" t="s">
        <v>68</v>
      </c>
      <c r="D36" s="8" t="s">
        <v>41</v>
      </c>
      <c r="E36" s="8" t="s">
        <v>42</v>
      </c>
      <c r="F36" s="8" t="s">
        <v>72</v>
      </c>
      <c r="G36" s="8" t="s">
        <v>69</v>
      </c>
      <c r="H36" s="8" t="s">
        <v>71</v>
      </c>
      <c r="I36" s="8" t="s">
        <v>43</v>
      </c>
      <c r="J36" s="8" t="s">
        <v>70</v>
      </c>
      <c r="K36" s="8" t="s">
        <v>44</v>
      </c>
      <c r="L36" s="8" t="s">
        <v>45</v>
      </c>
      <c r="M36" s="20" t="s">
        <v>73</v>
      </c>
    </row>
    <row r="37" spans="1:13" x14ac:dyDescent="0.25">
      <c r="A37" s="21">
        <v>1</v>
      </c>
      <c r="B37" s="22" t="str">
        <f>B10</f>
        <v>I/32</v>
      </c>
      <c r="C37" s="79">
        <v>1</v>
      </c>
      <c r="D37" s="80">
        <v>1</v>
      </c>
      <c r="E37" s="80">
        <v>1</v>
      </c>
      <c r="F37" s="71">
        <v>1</v>
      </c>
      <c r="G37" s="71">
        <v>16.5</v>
      </c>
      <c r="H37" s="71">
        <v>25</v>
      </c>
      <c r="I37" s="71">
        <v>14.2</v>
      </c>
      <c r="J37" s="177">
        <v>34</v>
      </c>
      <c r="K37" s="71" t="s">
        <v>77</v>
      </c>
      <c r="L37" s="71"/>
      <c r="M37" s="72"/>
    </row>
    <row r="38" spans="1:13" x14ac:dyDescent="0.25">
      <c r="A38" s="25">
        <v>2</v>
      </c>
      <c r="B38" s="26" t="str">
        <f>B11</f>
        <v>rampa D11</v>
      </c>
      <c r="C38" s="69">
        <v>1</v>
      </c>
      <c r="D38" s="69">
        <v>1</v>
      </c>
      <c r="E38" s="69">
        <v>1</v>
      </c>
      <c r="F38" s="66">
        <v>1</v>
      </c>
      <c r="G38" s="66">
        <v>44</v>
      </c>
      <c r="H38" s="66">
        <v>46</v>
      </c>
      <c r="I38" s="66">
        <v>22.1</v>
      </c>
      <c r="J38" s="178"/>
      <c r="K38" s="66" t="s">
        <v>74</v>
      </c>
      <c r="L38" s="66"/>
      <c r="M38" s="65"/>
    </row>
    <row r="39" spans="1:13" x14ac:dyDescent="0.25">
      <c r="A39" s="25">
        <v>3</v>
      </c>
      <c r="B39" s="26" t="str">
        <f>B12</f>
        <v>rampa D11</v>
      </c>
      <c r="C39" s="69">
        <v>1</v>
      </c>
      <c r="D39" s="69">
        <v>1</v>
      </c>
      <c r="E39" s="69">
        <v>1</v>
      </c>
      <c r="F39" s="66">
        <v>1</v>
      </c>
      <c r="G39" s="66">
        <v>14.5</v>
      </c>
      <c r="H39" s="66">
        <v>46</v>
      </c>
      <c r="I39" s="66">
        <v>15.7</v>
      </c>
      <c r="J39" s="178"/>
      <c r="K39" s="66" t="s">
        <v>74</v>
      </c>
      <c r="L39" s="66"/>
      <c r="M39" s="65"/>
    </row>
    <row r="40" spans="1:13" ht="15.75" thickBot="1" x14ac:dyDescent="0.3">
      <c r="A40" s="28">
        <v>4</v>
      </c>
      <c r="B40" s="29" t="str">
        <f>B13</f>
        <v>II/125</v>
      </c>
      <c r="C40" s="70">
        <v>1</v>
      </c>
      <c r="D40" s="81">
        <v>1</v>
      </c>
      <c r="E40" s="81">
        <v>1</v>
      </c>
      <c r="F40" s="75">
        <v>1</v>
      </c>
      <c r="G40" s="75">
        <v>14.5</v>
      </c>
      <c r="H40" s="75">
        <v>33</v>
      </c>
      <c r="I40" s="75">
        <v>15.7</v>
      </c>
      <c r="J40" s="179"/>
      <c r="K40" s="75" t="s">
        <v>74</v>
      </c>
      <c r="L40" s="75"/>
      <c r="M40" s="76"/>
    </row>
    <row r="41" spans="1:13" ht="15.75" thickBot="1" x14ac:dyDescent="0.3">
      <c r="A41" s="144"/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6"/>
    </row>
    <row r="42" spans="1:13" ht="15.75" thickBot="1" x14ac:dyDescent="0.3">
      <c r="A42" s="126" t="s">
        <v>46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8"/>
    </row>
    <row r="43" spans="1:13" ht="39" thickBot="1" x14ac:dyDescent="0.3">
      <c r="A43" s="6" t="s">
        <v>7</v>
      </c>
      <c r="B43" s="19" t="s">
        <v>8</v>
      </c>
      <c r="C43" s="8" t="s">
        <v>47</v>
      </c>
      <c r="D43" s="8" t="s">
        <v>48</v>
      </c>
      <c r="E43" s="8" t="s">
        <v>49</v>
      </c>
      <c r="F43" s="8" t="s">
        <v>50</v>
      </c>
      <c r="G43" s="8" t="s">
        <v>51</v>
      </c>
      <c r="H43" s="31" t="s">
        <v>52</v>
      </c>
      <c r="I43" s="8" t="s">
        <v>53</v>
      </c>
      <c r="J43" s="8" t="s">
        <v>54</v>
      </c>
      <c r="K43" s="8" t="s">
        <v>55</v>
      </c>
      <c r="L43" s="8" t="s">
        <v>56</v>
      </c>
      <c r="M43" s="20" t="s">
        <v>57</v>
      </c>
    </row>
    <row r="44" spans="1:13" x14ac:dyDescent="0.25">
      <c r="A44" s="21">
        <v>1</v>
      </c>
      <c r="B44" s="22" t="str">
        <f>B10</f>
        <v>I/32</v>
      </c>
      <c r="C44" s="23">
        <v>198</v>
      </c>
      <c r="D44" s="45">
        <v>212</v>
      </c>
      <c r="E44" s="47">
        <v>0</v>
      </c>
      <c r="F44" s="48">
        <v>1173.2640314029536</v>
      </c>
      <c r="G44" s="48">
        <v>961.26403140295361</v>
      </c>
      <c r="H44" s="49">
        <v>0.18069249062932308</v>
      </c>
      <c r="I44" s="24">
        <v>4</v>
      </c>
      <c r="J44" s="24" t="s">
        <v>88</v>
      </c>
      <c r="K44" s="24">
        <v>4</v>
      </c>
      <c r="L44" s="24">
        <v>30</v>
      </c>
      <c r="M44" s="50" t="s">
        <v>77</v>
      </c>
    </row>
    <row r="45" spans="1:13" x14ac:dyDescent="0.25">
      <c r="A45" s="25">
        <v>2</v>
      </c>
      <c r="B45" s="26" t="str">
        <f>B11</f>
        <v>rampa D11</v>
      </c>
      <c r="C45" s="27">
        <v>214</v>
      </c>
      <c r="D45" s="27">
        <v>62</v>
      </c>
      <c r="E45" s="56">
        <v>0</v>
      </c>
      <c r="F45" s="57">
        <v>1197.4479418194708</v>
      </c>
      <c r="G45" s="57">
        <v>1135.4479418194708</v>
      </c>
      <c r="H45" s="58">
        <v>5.1776781131540182E-2</v>
      </c>
      <c r="I45" s="59">
        <v>3</v>
      </c>
      <c r="J45" s="59" t="s">
        <v>88</v>
      </c>
      <c r="K45" s="59">
        <v>1</v>
      </c>
      <c r="L45" s="59">
        <v>30</v>
      </c>
      <c r="M45" s="64" t="s">
        <v>77</v>
      </c>
    </row>
    <row r="46" spans="1:13" x14ac:dyDescent="0.25">
      <c r="A46" s="25">
        <v>3</v>
      </c>
      <c r="B46" s="26" t="str">
        <f>B12</f>
        <v>rampa D11</v>
      </c>
      <c r="C46" s="27">
        <v>228</v>
      </c>
      <c r="D46" s="27">
        <v>624</v>
      </c>
      <c r="E46" s="56">
        <v>0</v>
      </c>
      <c r="F46" s="57">
        <v>1116.6710900396401</v>
      </c>
      <c r="G46" s="57">
        <v>492.67109003964015</v>
      </c>
      <c r="H46" s="58">
        <v>0.55880375659931247</v>
      </c>
      <c r="I46" s="59">
        <v>7</v>
      </c>
      <c r="J46" s="59" t="s">
        <v>88</v>
      </c>
      <c r="K46" s="59">
        <v>22</v>
      </c>
      <c r="L46" s="59">
        <v>30</v>
      </c>
      <c r="M46" s="64" t="s">
        <v>77</v>
      </c>
    </row>
    <row r="47" spans="1:13" ht="15.75" thickBot="1" x14ac:dyDescent="0.3">
      <c r="A47" s="28">
        <v>4</v>
      </c>
      <c r="B47" s="29" t="str">
        <f>B13</f>
        <v>II/125</v>
      </c>
      <c r="C47" s="30">
        <v>432</v>
      </c>
      <c r="D47" s="46">
        <v>389</v>
      </c>
      <c r="E47" s="51">
        <v>0</v>
      </c>
      <c r="F47" s="52">
        <v>932.08829615937248</v>
      </c>
      <c r="G47" s="52">
        <v>543.08829615937248</v>
      </c>
      <c r="H47" s="53">
        <v>0.4173424359074745</v>
      </c>
      <c r="I47" s="54">
        <v>7</v>
      </c>
      <c r="J47" s="54" t="s">
        <v>88</v>
      </c>
      <c r="K47" s="54">
        <v>13</v>
      </c>
      <c r="L47" s="54">
        <v>45</v>
      </c>
      <c r="M47" s="55" t="s">
        <v>77</v>
      </c>
    </row>
    <row r="48" spans="1:13" ht="15.75" thickBot="1" x14ac:dyDescent="0.3">
      <c r="A48" s="129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1"/>
    </row>
    <row r="49" spans="1:13" ht="15.75" thickBot="1" x14ac:dyDescent="0.3">
      <c r="A49" s="126" t="s">
        <v>58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8"/>
    </row>
    <row r="50" spans="1:13" ht="39" thickBot="1" x14ac:dyDescent="0.3">
      <c r="A50" s="6" t="s">
        <v>7</v>
      </c>
      <c r="B50" s="19" t="s">
        <v>8</v>
      </c>
      <c r="C50" s="8" t="s">
        <v>59</v>
      </c>
      <c r="D50" s="8" t="s">
        <v>49</v>
      </c>
      <c r="E50" s="8" t="s">
        <v>60</v>
      </c>
      <c r="F50" s="8" t="s">
        <v>51</v>
      </c>
      <c r="G50" s="31" t="s">
        <v>52</v>
      </c>
      <c r="H50" s="147"/>
      <c r="I50" s="148"/>
      <c r="J50" s="148"/>
      <c r="K50" s="149"/>
      <c r="L50" s="8" t="s">
        <v>61</v>
      </c>
      <c r="M50" s="20" t="s">
        <v>62</v>
      </c>
    </row>
    <row r="51" spans="1:13" x14ac:dyDescent="0.25">
      <c r="A51" s="32">
        <v>1</v>
      </c>
      <c r="B51" s="22" t="str">
        <f>B10</f>
        <v>I/32</v>
      </c>
      <c r="C51" s="23">
        <v>623</v>
      </c>
      <c r="D51" s="23">
        <v>0</v>
      </c>
      <c r="E51" s="60">
        <v>1344.9375</v>
      </c>
      <c r="F51" s="48">
        <v>721.9375</v>
      </c>
      <c r="G51" s="49">
        <v>0.46321855104791115</v>
      </c>
      <c r="H51" s="150"/>
      <c r="I51" s="151"/>
      <c r="J51" s="151"/>
      <c r="K51" s="152"/>
      <c r="L51" s="24">
        <v>0.9</v>
      </c>
      <c r="M51" s="50" t="str">
        <f>IF(G51&lt;=L51,"ANO","NE")</f>
        <v>ANO</v>
      </c>
    </row>
    <row r="52" spans="1:13" x14ac:dyDescent="0.25">
      <c r="A52" s="33">
        <v>2</v>
      </c>
      <c r="B52" s="26" t="str">
        <f>B11</f>
        <v>rampa D11</v>
      </c>
      <c r="C52" s="27">
        <v>196</v>
      </c>
      <c r="D52" s="27">
        <v>0</v>
      </c>
      <c r="E52" s="62">
        <v>1392.25</v>
      </c>
      <c r="F52" s="57">
        <v>1196.25</v>
      </c>
      <c r="G52" s="58">
        <v>0.14077931405997485</v>
      </c>
      <c r="H52" s="150"/>
      <c r="I52" s="151"/>
      <c r="J52" s="151"/>
      <c r="K52" s="152"/>
      <c r="L52" s="59">
        <v>0.9</v>
      </c>
      <c r="M52" s="64" t="str">
        <f t="shared" ref="M52:M54" si="3">IF(G52&lt;=L52,"ANO","NE")</f>
        <v>ANO</v>
      </c>
    </row>
    <row r="53" spans="1:13" x14ac:dyDescent="0.25">
      <c r="A53" s="33">
        <v>3</v>
      </c>
      <c r="B53" s="26" t="str">
        <f>B12</f>
        <v>rampa D11</v>
      </c>
      <c r="C53" s="27">
        <v>48</v>
      </c>
      <c r="D53" s="27">
        <v>0</v>
      </c>
      <c r="E53" s="62">
        <v>1392.25</v>
      </c>
      <c r="F53" s="57">
        <v>1344.25</v>
      </c>
      <c r="G53" s="58">
        <v>3.4476566708565269E-2</v>
      </c>
      <c r="H53" s="150"/>
      <c r="I53" s="151"/>
      <c r="J53" s="151"/>
      <c r="K53" s="152"/>
      <c r="L53" s="59">
        <v>0.9</v>
      </c>
      <c r="M53" s="64" t="str">
        <f t="shared" si="3"/>
        <v>ANO</v>
      </c>
    </row>
    <row r="54" spans="1:13" ht="15.75" thickBot="1" x14ac:dyDescent="0.3">
      <c r="A54" s="34">
        <v>4</v>
      </c>
      <c r="B54" s="29" t="str">
        <f>B13</f>
        <v>II/125</v>
      </c>
      <c r="C54" s="30">
        <v>420</v>
      </c>
      <c r="D54" s="36">
        <v>0</v>
      </c>
      <c r="E54" s="61">
        <v>1392.25</v>
      </c>
      <c r="F54" s="52">
        <v>972.25</v>
      </c>
      <c r="G54" s="53">
        <v>0.30166995869994612</v>
      </c>
      <c r="H54" s="153"/>
      <c r="I54" s="154"/>
      <c r="J54" s="154"/>
      <c r="K54" s="155"/>
      <c r="L54" s="54">
        <v>0.9</v>
      </c>
      <c r="M54" s="55" t="str">
        <f t="shared" si="3"/>
        <v>ANO</v>
      </c>
    </row>
    <row r="55" spans="1:13" ht="15.75" thickBot="1" x14ac:dyDescent="0.3">
      <c r="A55" s="129"/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1"/>
    </row>
    <row r="56" spans="1:13" ht="15.75" thickBot="1" x14ac:dyDescent="0.3">
      <c r="A56" s="165" t="s">
        <v>63</v>
      </c>
      <c r="B56" s="166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7"/>
    </row>
    <row r="57" spans="1:13" x14ac:dyDescent="0.25">
      <c r="A57" s="168" t="s">
        <v>64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72" t="s">
        <v>77</v>
      </c>
    </row>
    <row r="58" spans="1:13" x14ac:dyDescent="0.25">
      <c r="A58" s="170" t="s">
        <v>65</v>
      </c>
      <c r="B58" s="171"/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65" t="s">
        <v>77</v>
      </c>
    </row>
    <row r="59" spans="1:13" x14ac:dyDescent="0.25">
      <c r="A59" s="172"/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4"/>
    </row>
    <row r="60" spans="1:13" x14ac:dyDescent="0.25">
      <c r="A60" s="170" t="s">
        <v>66</v>
      </c>
      <c r="B60" s="171"/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65" t="s">
        <v>77</v>
      </c>
    </row>
    <row r="61" spans="1:13" x14ac:dyDescent="0.25">
      <c r="A61" s="156"/>
      <c r="B61" s="157"/>
      <c r="C61" s="157"/>
      <c r="D61" s="157"/>
      <c r="E61" s="157"/>
      <c r="F61" s="157"/>
      <c r="G61" s="157"/>
      <c r="H61" s="157"/>
      <c r="I61" s="157"/>
      <c r="J61" s="157"/>
      <c r="K61" s="157"/>
      <c r="L61" s="157"/>
      <c r="M61" s="158"/>
    </row>
    <row r="62" spans="1:13" ht="15.75" thickBot="1" x14ac:dyDescent="0.3">
      <c r="A62" s="159" t="s">
        <v>67</v>
      </c>
      <c r="B62" s="160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1"/>
    </row>
    <row r="63" spans="1:13" x14ac:dyDescent="0.25">
      <c r="A63" s="180" t="s">
        <v>90</v>
      </c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2"/>
    </row>
    <row r="64" spans="1:13" x14ac:dyDescent="0.25">
      <c r="A64" s="183"/>
      <c r="B64" s="184"/>
      <c r="C64" s="184"/>
      <c r="D64" s="184"/>
      <c r="E64" s="184"/>
      <c r="F64" s="184"/>
      <c r="G64" s="184"/>
      <c r="H64" s="184"/>
      <c r="I64" s="184"/>
      <c r="J64" s="184"/>
      <c r="K64" s="184"/>
      <c r="L64" s="184"/>
      <c r="M64" s="185"/>
    </row>
    <row r="65" spans="1:13" x14ac:dyDescent="0.25">
      <c r="A65" s="183"/>
      <c r="B65" s="184"/>
      <c r="C65" s="184"/>
      <c r="D65" s="184"/>
      <c r="E65" s="184"/>
      <c r="F65" s="184"/>
      <c r="G65" s="184"/>
      <c r="H65" s="184"/>
      <c r="I65" s="184"/>
      <c r="J65" s="184"/>
      <c r="K65" s="184"/>
      <c r="L65" s="184"/>
      <c r="M65" s="185"/>
    </row>
    <row r="66" spans="1:13" ht="15.75" thickBot="1" x14ac:dyDescent="0.3">
      <c r="A66" s="186"/>
      <c r="B66" s="187"/>
      <c r="C66" s="187"/>
      <c r="D66" s="187"/>
      <c r="E66" s="187"/>
      <c r="F66" s="187"/>
      <c r="G66" s="187"/>
      <c r="H66" s="187"/>
      <c r="I66" s="187"/>
      <c r="J66" s="187"/>
      <c r="K66" s="187"/>
      <c r="L66" s="187"/>
      <c r="M66" s="188"/>
    </row>
  </sheetData>
  <mergeCells count="56">
    <mergeCell ref="A33:K33"/>
    <mergeCell ref="A34:M34"/>
    <mergeCell ref="A35:M35"/>
    <mergeCell ref="J37:J40"/>
    <mergeCell ref="A62:M62"/>
    <mergeCell ref="A63:M66"/>
    <mergeCell ref="A56:M56"/>
    <mergeCell ref="A57:L57"/>
    <mergeCell ref="A58:L58"/>
    <mergeCell ref="A59:M59"/>
    <mergeCell ref="A60:L60"/>
    <mergeCell ref="A42:M42"/>
    <mergeCell ref="A48:M48"/>
    <mergeCell ref="A49:M49"/>
    <mergeCell ref="H50:K54"/>
    <mergeCell ref="A61:M61"/>
    <mergeCell ref="A55:M55"/>
    <mergeCell ref="I16:I32"/>
    <mergeCell ref="A17:A20"/>
    <mergeCell ref="B17:B20"/>
    <mergeCell ref="L17:L20"/>
    <mergeCell ref="M17:M20"/>
    <mergeCell ref="A21:A24"/>
    <mergeCell ref="B21:B24"/>
    <mergeCell ref="L21:L24"/>
    <mergeCell ref="M21:M24"/>
    <mergeCell ref="A25:A28"/>
    <mergeCell ref="B25:B28"/>
    <mergeCell ref="L25:L28"/>
    <mergeCell ref="M25:M28"/>
    <mergeCell ref="A29:A32"/>
    <mergeCell ref="A41:M41"/>
    <mergeCell ref="B29:B32"/>
    <mergeCell ref="L29:L32"/>
    <mergeCell ref="C10:D10"/>
    <mergeCell ref="C11:D11"/>
    <mergeCell ref="C12:D12"/>
    <mergeCell ref="C13:D13"/>
    <mergeCell ref="A15:M15"/>
    <mergeCell ref="M29:M32"/>
    <mergeCell ref="A1:M1"/>
    <mergeCell ref="A2:B2"/>
    <mergeCell ref="C2:G2"/>
    <mergeCell ref="H2:M2"/>
    <mergeCell ref="A3:B3"/>
    <mergeCell ref="C3:G3"/>
    <mergeCell ref="H3:M13"/>
    <mergeCell ref="A4:B4"/>
    <mergeCell ref="D4:G4"/>
    <mergeCell ref="A5:G5"/>
    <mergeCell ref="A6:B6"/>
    <mergeCell ref="E6:G6"/>
    <mergeCell ref="A7:G7"/>
    <mergeCell ref="A8:G8"/>
    <mergeCell ref="C9:D9"/>
    <mergeCell ref="G9:G13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A381F-B30B-43AD-8B89-03FBD4433EA5}">
  <dimension ref="A1:M66"/>
  <sheetViews>
    <sheetView zoomScaleNormal="100" workbookViewId="0">
      <selection activeCell="C12" sqref="C12:D12"/>
    </sheetView>
  </sheetViews>
  <sheetFormatPr defaultRowHeight="15" x14ac:dyDescent="0.25"/>
  <cols>
    <col min="1" max="1" width="4.7109375" customWidth="1"/>
    <col min="2" max="2" width="26.140625" customWidth="1"/>
    <col min="3" max="3" width="17.28515625" customWidth="1"/>
    <col min="4" max="5" width="17.140625" bestFit="1" customWidth="1"/>
    <col min="6" max="9" width="16.28515625" bestFit="1" customWidth="1"/>
    <col min="10" max="10" width="9.7109375" customWidth="1"/>
    <col min="11" max="11" width="16.28515625" bestFit="1" customWidth="1"/>
    <col min="13" max="13" width="16.28515625" bestFit="1" customWidth="1"/>
  </cols>
  <sheetData>
    <row r="1" spans="1:13" ht="30.75" customHeight="1" thickBot="1" x14ac:dyDescent="0.3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4"/>
    </row>
    <row r="2" spans="1:13" ht="15.75" thickBot="1" x14ac:dyDescent="0.3">
      <c r="A2" s="85" t="s">
        <v>1</v>
      </c>
      <c r="B2" s="86"/>
      <c r="C2" s="87" t="s">
        <v>85</v>
      </c>
      <c r="D2" s="88"/>
      <c r="E2" s="88"/>
      <c r="F2" s="88"/>
      <c r="G2" s="89"/>
      <c r="H2" s="90"/>
      <c r="I2" s="91"/>
      <c r="J2" s="91"/>
      <c r="K2" s="91"/>
      <c r="L2" s="91"/>
      <c r="M2" s="92"/>
    </row>
    <row r="3" spans="1:13" ht="15.75" thickBot="1" x14ac:dyDescent="0.3">
      <c r="A3" s="93" t="s">
        <v>2</v>
      </c>
      <c r="B3" s="94"/>
      <c r="C3" s="95" t="s">
        <v>86</v>
      </c>
      <c r="D3" s="96"/>
      <c r="E3" s="96"/>
      <c r="F3" s="96"/>
      <c r="G3" s="96"/>
      <c r="H3" s="97"/>
      <c r="I3" s="98"/>
      <c r="J3" s="98"/>
      <c r="K3" s="98"/>
      <c r="L3" s="98"/>
      <c r="M3" s="99"/>
    </row>
    <row r="4" spans="1:13" ht="15.75" thickBot="1" x14ac:dyDescent="0.3">
      <c r="A4" s="93" t="s">
        <v>3</v>
      </c>
      <c r="B4" s="94"/>
      <c r="C4" s="67">
        <v>4</v>
      </c>
      <c r="D4" s="103"/>
      <c r="E4" s="104"/>
      <c r="F4" s="104"/>
      <c r="G4" s="104"/>
      <c r="H4" s="100"/>
      <c r="I4" s="101"/>
      <c r="J4" s="101"/>
      <c r="K4" s="101"/>
      <c r="L4" s="101"/>
      <c r="M4" s="102"/>
    </row>
    <row r="5" spans="1:13" ht="15.75" thickBot="1" x14ac:dyDescent="0.3">
      <c r="A5" s="105"/>
      <c r="B5" s="106"/>
      <c r="C5" s="106"/>
      <c r="D5" s="106"/>
      <c r="E5" s="106"/>
      <c r="F5" s="106"/>
      <c r="G5" s="106"/>
      <c r="H5" s="100"/>
      <c r="I5" s="101"/>
      <c r="J5" s="101"/>
      <c r="K5" s="101"/>
      <c r="L5" s="101"/>
      <c r="M5" s="102"/>
    </row>
    <row r="6" spans="1:13" ht="15.75" thickBot="1" x14ac:dyDescent="0.3">
      <c r="A6" s="93" t="s">
        <v>4</v>
      </c>
      <c r="B6" s="94"/>
      <c r="C6" s="68" t="s">
        <v>79</v>
      </c>
      <c r="D6" s="1" t="s">
        <v>5</v>
      </c>
      <c r="E6" s="107">
        <v>45946</v>
      </c>
      <c r="F6" s="108"/>
      <c r="G6" s="109"/>
      <c r="H6" s="100"/>
      <c r="I6" s="101"/>
      <c r="J6" s="101"/>
      <c r="K6" s="101"/>
      <c r="L6" s="101"/>
      <c r="M6" s="102"/>
    </row>
    <row r="7" spans="1:13" ht="15.75" thickBot="1" x14ac:dyDescent="0.3">
      <c r="A7" s="100"/>
      <c r="B7" s="101"/>
      <c r="C7" s="101"/>
      <c r="D7" s="101"/>
      <c r="E7" s="101"/>
      <c r="F7" s="101"/>
      <c r="G7" s="101"/>
      <c r="H7" s="100"/>
      <c r="I7" s="101"/>
      <c r="J7" s="101"/>
      <c r="K7" s="101"/>
      <c r="L7" s="101"/>
      <c r="M7" s="102"/>
    </row>
    <row r="8" spans="1:13" ht="15.75" thickBot="1" x14ac:dyDescent="0.3">
      <c r="A8" s="110" t="s">
        <v>6</v>
      </c>
      <c r="B8" s="111"/>
      <c r="C8" s="111"/>
      <c r="D8" s="111"/>
      <c r="E8" s="111"/>
      <c r="F8" s="111"/>
      <c r="G8" s="111"/>
      <c r="H8" s="100"/>
      <c r="I8" s="101"/>
      <c r="J8" s="101"/>
      <c r="K8" s="101"/>
      <c r="L8" s="101"/>
      <c r="M8" s="102"/>
    </row>
    <row r="9" spans="1:13" ht="41.25" customHeight="1" x14ac:dyDescent="0.25">
      <c r="A9" s="37" t="s">
        <v>7</v>
      </c>
      <c r="B9" s="38" t="s">
        <v>8</v>
      </c>
      <c r="C9" s="112" t="s">
        <v>9</v>
      </c>
      <c r="D9" s="113"/>
      <c r="E9" s="39" t="s">
        <v>10</v>
      </c>
      <c r="F9" s="40" t="s">
        <v>11</v>
      </c>
      <c r="G9" s="114"/>
      <c r="H9" s="100"/>
      <c r="I9" s="101"/>
      <c r="J9" s="101"/>
      <c r="K9" s="101"/>
      <c r="L9" s="101"/>
      <c r="M9" s="102"/>
    </row>
    <row r="10" spans="1:13" x14ac:dyDescent="0.25">
      <c r="A10" s="2">
        <v>1</v>
      </c>
      <c r="B10" s="69" t="s">
        <v>80</v>
      </c>
      <c r="C10" s="122" t="s">
        <v>75</v>
      </c>
      <c r="D10" s="123"/>
      <c r="E10" s="69" t="s">
        <v>76</v>
      </c>
      <c r="F10" s="35">
        <f>IF(E10="C",30,IF(E10="D",45,IF(E10="E","&gt;45","")))</f>
        <v>30</v>
      </c>
      <c r="G10" s="114"/>
      <c r="H10" s="100"/>
      <c r="I10" s="101"/>
      <c r="J10" s="101"/>
      <c r="K10" s="101"/>
      <c r="L10" s="101"/>
      <c r="M10" s="102"/>
    </row>
    <row r="11" spans="1:13" x14ac:dyDescent="0.25">
      <c r="A11" s="2">
        <v>2</v>
      </c>
      <c r="B11" s="69" t="s">
        <v>83</v>
      </c>
      <c r="C11" s="122" t="s">
        <v>75</v>
      </c>
      <c r="D11" s="123"/>
      <c r="E11" s="69" t="s">
        <v>76</v>
      </c>
      <c r="F11" s="35">
        <f t="shared" ref="F11:F12" si="0">IF(E11="C",30,IF(E11="D",45,IF(E11="E","&gt;45","")))</f>
        <v>30</v>
      </c>
      <c r="G11" s="114"/>
      <c r="H11" s="100"/>
      <c r="I11" s="101"/>
      <c r="J11" s="101"/>
      <c r="K11" s="101"/>
      <c r="L11" s="101"/>
      <c r="M11" s="102"/>
    </row>
    <row r="12" spans="1:13" x14ac:dyDescent="0.25">
      <c r="A12" s="2">
        <v>3</v>
      </c>
      <c r="B12" s="69" t="s">
        <v>83</v>
      </c>
      <c r="C12" s="122" t="s">
        <v>75</v>
      </c>
      <c r="D12" s="123"/>
      <c r="E12" s="69" t="s">
        <v>76</v>
      </c>
      <c r="F12" s="35">
        <f t="shared" si="0"/>
        <v>30</v>
      </c>
      <c r="G12" s="114"/>
      <c r="H12" s="100"/>
      <c r="I12" s="101"/>
      <c r="J12" s="101"/>
      <c r="K12" s="101"/>
      <c r="L12" s="101"/>
      <c r="M12" s="102"/>
    </row>
    <row r="13" spans="1:13" ht="15.75" thickBot="1" x14ac:dyDescent="0.3">
      <c r="A13" s="3">
        <v>4</v>
      </c>
      <c r="B13" s="70" t="s">
        <v>84</v>
      </c>
      <c r="C13" s="124" t="s">
        <v>81</v>
      </c>
      <c r="D13" s="125"/>
      <c r="E13" s="70" t="s">
        <v>82</v>
      </c>
      <c r="F13" s="41">
        <f>IF(E13="C",30,IF(E13="D",45,IF(E13="E","&gt;45","")))</f>
        <v>45</v>
      </c>
      <c r="G13" s="114"/>
      <c r="H13" s="87"/>
      <c r="I13" s="88"/>
      <c r="J13" s="88"/>
      <c r="K13" s="88"/>
      <c r="L13" s="88"/>
      <c r="M13" s="89"/>
    </row>
    <row r="14" spans="1:13" ht="15.75" thickBot="1" x14ac:dyDescent="0.3">
      <c r="A14" s="4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5"/>
    </row>
    <row r="15" spans="1:13" ht="15.75" thickBot="1" x14ac:dyDescent="0.3">
      <c r="A15" s="126" t="s">
        <v>12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8"/>
    </row>
    <row r="16" spans="1:13" ht="39" thickBot="1" x14ac:dyDescent="0.3">
      <c r="A16" s="6" t="s">
        <v>7</v>
      </c>
      <c r="B16" s="7" t="s">
        <v>8</v>
      </c>
      <c r="C16" s="8" t="s">
        <v>13</v>
      </c>
      <c r="D16" s="8" t="s">
        <v>14</v>
      </c>
      <c r="E16" s="8" t="s">
        <v>15</v>
      </c>
      <c r="F16" s="8" t="s">
        <v>16</v>
      </c>
      <c r="G16" s="8" t="s">
        <v>17</v>
      </c>
      <c r="H16" s="8" t="s">
        <v>18</v>
      </c>
      <c r="I16" s="132"/>
      <c r="J16" s="9" t="s">
        <v>19</v>
      </c>
      <c r="K16" s="10" t="s">
        <v>20</v>
      </c>
      <c r="L16" s="11" t="s">
        <v>21</v>
      </c>
      <c r="M16" s="12" t="s">
        <v>22</v>
      </c>
    </row>
    <row r="17" spans="1:13" x14ac:dyDescent="0.25">
      <c r="A17" s="115">
        <v>1</v>
      </c>
      <c r="B17" s="135" t="str">
        <f>B10</f>
        <v>I/32</v>
      </c>
      <c r="C17" s="9" t="s">
        <v>23</v>
      </c>
      <c r="D17" s="71">
        <v>162</v>
      </c>
      <c r="E17" s="71">
        <v>0</v>
      </c>
      <c r="F17" s="71">
        <v>5</v>
      </c>
      <c r="G17" s="71">
        <v>0</v>
      </c>
      <c r="H17" s="72">
        <v>0</v>
      </c>
      <c r="I17" s="133"/>
      <c r="J17" s="42">
        <f>SUM(D17:H17)</f>
        <v>167</v>
      </c>
      <c r="K17" s="13">
        <f>ROUND(D17+E17*2+F17*3+G17*0.8+H17*0.5,0)</f>
        <v>177</v>
      </c>
      <c r="L17" s="137">
        <f>SUM(K17:K20)</f>
        <v>562</v>
      </c>
      <c r="M17" s="138">
        <v>0</v>
      </c>
    </row>
    <row r="18" spans="1:13" x14ac:dyDescent="0.25">
      <c r="A18" s="116"/>
      <c r="B18" s="136"/>
      <c r="C18" s="15" t="s">
        <v>24</v>
      </c>
      <c r="D18" s="66">
        <v>88</v>
      </c>
      <c r="E18" s="66">
        <v>0</v>
      </c>
      <c r="F18" s="66">
        <v>5</v>
      </c>
      <c r="G18" s="66">
        <v>0</v>
      </c>
      <c r="H18" s="65">
        <v>0</v>
      </c>
      <c r="I18" s="133"/>
      <c r="J18" s="43">
        <f t="shared" ref="J18:J32" si="1">SUM(D18:H18)</f>
        <v>93</v>
      </c>
      <c r="K18" s="14">
        <f t="shared" ref="K18:K32" si="2">ROUND(D18+E18*2+F18*3+G18*0.8+H18*0.5,0)</f>
        <v>103</v>
      </c>
      <c r="L18" s="119"/>
      <c r="M18" s="139"/>
    </row>
    <row r="19" spans="1:13" x14ac:dyDescent="0.25">
      <c r="A19" s="116"/>
      <c r="B19" s="136"/>
      <c r="C19" s="15" t="s">
        <v>25</v>
      </c>
      <c r="D19" s="66">
        <v>209</v>
      </c>
      <c r="E19" s="66">
        <v>5</v>
      </c>
      <c r="F19" s="66">
        <v>21</v>
      </c>
      <c r="G19" s="66">
        <v>0</v>
      </c>
      <c r="H19" s="65">
        <v>0</v>
      </c>
      <c r="I19" s="133"/>
      <c r="J19" s="43">
        <f t="shared" si="1"/>
        <v>235</v>
      </c>
      <c r="K19" s="14">
        <f t="shared" si="2"/>
        <v>282</v>
      </c>
      <c r="L19" s="120"/>
      <c r="M19" s="140"/>
    </row>
    <row r="20" spans="1:13" ht="15.75" thickBot="1" x14ac:dyDescent="0.3">
      <c r="A20" s="116"/>
      <c r="B20" s="136"/>
      <c r="C20" s="15" t="s">
        <v>26</v>
      </c>
      <c r="D20" s="73">
        <v>0</v>
      </c>
      <c r="E20" s="73">
        <v>0</v>
      </c>
      <c r="F20" s="73">
        <v>0</v>
      </c>
      <c r="G20" s="73">
        <v>0</v>
      </c>
      <c r="H20" s="74">
        <v>0</v>
      </c>
      <c r="I20" s="133"/>
      <c r="J20" s="44">
        <f t="shared" si="1"/>
        <v>0</v>
      </c>
      <c r="K20" s="16">
        <f t="shared" si="2"/>
        <v>0</v>
      </c>
      <c r="L20" s="121"/>
      <c r="M20" s="141"/>
    </row>
    <row r="21" spans="1:13" x14ac:dyDescent="0.25">
      <c r="A21" s="115">
        <v>2</v>
      </c>
      <c r="B21" s="135" t="str">
        <f>B11</f>
        <v>rampa D11</v>
      </c>
      <c r="C21" s="9" t="s">
        <v>27</v>
      </c>
      <c r="D21" s="71">
        <v>68</v>
      </c>
      <c r="E21" s="71">
        <v>0</v>
      </c>
      <c r="F21" s="71">
        <v>4</v>
      </c>
      <c r="G21" s="71">
        <v>0</v>
      </c>
      <c r="H21" s="72">
        <v>0</v>
      </c>
      <c r="I21" s="133"/>
      <c r="J21" s="43">
        <f t="shared" si="1"/>
        <v>72</v>
      </c>
      <c r="K21" s="14">
        <f t="shared" si="2"/>
        <v>80</v>
      </c>
      <c r="L21" s="118">
        <f>SUM(K21:K24)</f>
        <v>97</v>
      </c>
      <c r="M21" s="118">
        <v>0</v>
      </c>
    </row>
    <row r="22" spans="1:13" x14ac:dyDescent="0.25">
      <c r="A22" s="116"/>
      <c r="B22" s="136"/>
      <c r="C22" s="15" t="s">
        <v>28</v>
      </c>
      <c r="D22" s="66">
        <v>15</v>
      </c>
      <c r="E22" s="66">
        <v>0</v>
      </c>
      <c r="F22" s="66">
        <v>0</v>
      </c>
      <c r="G22" s="66">
        <v>0</v>
      </c>
      <c r="H22" s="65">
        <v>0</v>
      </c>
      <c r="I22" s="133"/>
      <c r="J22" s="43">
        <f t="shared" si="1"/>
        <v>15</v>
      </c>
      <c r="K22" s="14">
        <f t="shared" si="2"/>
        <v>15</v>
      </c>
      <c r="L22" s="119"/>
      <c r="M22" s="119"/>
    </row>
    <row r="23" spans="1:13" x14ac:dyDescent="0.25">
      <c r="A23" s="116"/>
      <c r="B23" s="136"/>
      <c r="C23" s="15" t="s">
        <v>29</v>
      </c>
      <c r="D23" s="66">
        <v>2</v>
      </c>
      <c r="E23" s="66">
        <v>0</v>
      </c>
      <c r="F23" s="66">
        <v>0</v>
      </c>
      <c r="G23" s="66">
        <v>0</v>
      </c>
      <c r="H23" s="65">
        <v>0</v>
      </c>
      <c r="I23" s="133"/>
      <c r="J23" s="43">
        <f t="shared" si="1"/>
        <v>2</v>
      </c>
      <c r="K23" s="14">
        <f t="shared" si="2"/>
        <v>2</v>
      </c>
      <c r="L23" s="120"/>
      <c r="M23" s="120"/>
    </row>
    <row r="24" spans="1:13" ht="15.75" thickBot="1" x14ac:dyDescent="0.3">
      <c r="A24" s="117"/>
      <c r="B24" s="142"/>
      <c r="C24" s="17" t="s">
        <v>30</v>
      </c>
      <c r="D24" s="75">
        <v>0</v>
      </c>
      <c r="E24" s="75">
        <v>0</v>
      </c>
      <c r="F24" s="75">
        <v>0</v>
      </c>
      <c r="G24" s="75">
        <v>0</v>
      </c>
      <c r="H24" s="76">
        <v>0</v>
      </c>
      <c r="I24" s="133"/>
      <c r="J24" s="43">
        <f t="shared" si="1"/>
        <v>0</v>
      </c>
      <c r="K24" s="14">
        <f t="shared" si="2"/>
        <v>0</v>
      </c>
      <c r="L24" s="120"/>
      <c r="M24" s="120"/>
    </row>
    <row r="25" spans="1:13" x14ac:dyDescent="0.25">
      <c r="A25" s="116">
        <v>3</v>
      </c>
      <c r="B25" s="136" t="str">
        <f>B12</f>
        <v>rampa D11</v>
      </c>
      <c r="C25" s="18" t="s">
        <v>31</v>
      </c>
      <c r="D25" s="77">
        <v>0</v>
      </c>
      <c r="E25" s="77">
        <v>0</v>
      </c>
      <c r="F25" s="77">
        <v>0</v>
      </c>
      <c r="G25" s="77">
        <v>0</v>
      </c>
      <c r="H25" s="78">
        <v>0</v>
      </c>
      <c r="I25" s="133"/>
      <c r="J25" s="42">
        <f t="shared" si="1"/>
        <v>0</v>
      </c>
      <c r="K25" s="13">
        <f t="shared" si="2"/>
        <v>0</v>
      </c>
      <c r="L25" s="137">
        <f>SUM(K25:K28)</f>
        <v>683</v>
      </c>
      <c r="M25" s="138">
        <v>0</v>
      </c>
    </row>
    <row r="26" spans="1:13" x14ac:dyDescent="0.25">
      <c r="A26" s="116"/>
      <c r="B26" s="136"/>
      <c r="C26" s="15" t="s">
        <v>32</v>
      </c>
      <c r="D26" s="66">
        <v>360</v>
      </c>
      <c r="E26" s="66">
        <v>4</v>
      </c>
      <c r="F26" s="66">
        <v>26</v>
      </c>
      <c r="G26" s="66">
        <v>0</v>
      </c>
      <c r="H26" s="65">
        <v>0</v>
      </c>
      <c r="I26" s="133"/>
      <c r="J26" s="43">
        <f t="shared" si="1"/>
        <v>390</v>
      </c>
      <c r="K26" s="14">
        <f t="shared" si="2"/>
        <v>446</v>
      </c>
      <c r="L26" s="119"/>
      <c r="M26" s="139"/>
    </row>
    <row r="27" spans="1:13" x14ac:dyDescent="0.25">
      <c r="A27" s="116"/>
      <c r="B27" s="136"/>
      <c r="C27" s="15" t="s">
        <v>33</v>
      </c>
      <c r="D27" s="66">
        <v>181</v>
      </c>
      <c r="E27" s="66">
        <v>7</v>
      </c>
      <c r="F27" s="66">
        <v>14</v>
      </c>
      <c r="G27" s="66">
        <v>0</v>
      </c>
      <c r="H27" s="65">
        <v>0</v>
      </c>
      <c r="I27" s="133"/>
      <c r="J27" s="43">
        <f t="shared" si="1"/>
        <v>202</v>
      </c>
      <c r="K27" s="14">
        <f t="shared" si="2"/>
        <v>237</v>
      </c>
      <c r="L27" s="120"/>
      <c r="M27" s="140"/>
    </row>
    <row r="28" spans="1:13" ht="15.75" thickBot="1" x14ac:dyDescent="0.3">
      <c r="A28" s="143"/>
      <c r="B28" s="136"/>
      <c r="C28" s="15" t="s">
        <v>34</v>
      </c>
      <c r="D28" s="73">
        <v>0</v>
      </c>
      <c r="E28" s="73">
        <v>0</v>
      </c>
      <c r="F28" s="73">
        <v>0</v>
      </c>
      <c r="G28" s="73">
        <v>0</v>
      </c>
      <c r="H28" s="74">
        <v>0</v>
      </c>
      <c r="I28" s="133"/>
      <c r="J28" s="44">
        <f t="shared" si="1"/>
        <v>0</v>
      </c>
      <c r="K28" s="16">
        <f t="shared" si="2"/>
        <v>0</v>
      </c>
      <c r="L28" s="121"/>
      <c r="M28" s="141"/>
    </row>
    <row r="29" spans="1:13" x14ac:dyDescent="0.25">
      <c r="A29" s="140">
        <v>4</v>
      </c>
      <c r="B29" s="115" t="str">
        <f>B13</f>
        <v>II/125</v>
      </c>
      <c r="C29" s="9" t="s">
        <v>35</v>
      </c>
      <c r="D29" s="71">
        <v>2</v>
      </c>
      <c r="E29" s="71">
        <v>0</v>
      </c>
      <c r="F29" s="71">
        <v>0</v>
      </c>
      <c r="G29" s="71">
        <v>0</v>
      </c>
      <c r="H29" s="72">
        <v>0</v>
      </c>
      <c r="I29" s="133"/>
      <c r="J29" s="43">
        <f t="shared" si="1"/>
        <v>2</v>
      </c>
      <c r="K29" s="14">
        <f t="shared" si="2"/>
        <v>2</v>
      </c>
      <c r="L29" s="118">
        <f>SUM(K29:K32)</f>
        <v>399</v>
      </c>
      <c r="M29" s="118">
        <v>0</v>
      </c>
    </row>
    <row r="30" spans="1:13" x14ac:dyDescent="0.25">
      <c r="A30" s="116"/>
      <c r="B30" s="116"/>
      <c r="C30" s="15" t="s">
        <v>36</v>
      </c>
      <c r="D30" s="66">
        <v>147</v>
      </c>
      <c r="E30" s="66">
        <v>5</v>
      </c>
      <c r="F30" s="66">
        <v>13</v>
      </c>
      <c r="G30" s="66">
        <v>0</v>
      </c>
      <c r="H30" s="65">
        <v>0</v>
      </c>
      <c r="I30" s="133"/>
      <c r="J30" s="43">
        <f t="shared" si="1"/>
        <v>165</v>
      </c>
      <c r="K30" s="14">
        <f t="shared" si="2"/>
        <v>196</v>
      </c>
      <c r="L30" s="119"/>
      <c r="M30" s="119"/>
    </row>
    <row r="31" spans="1:13" x14ac:dyDescent="0.25">
      <c r="A31" s="116"/>
      <c r="B31" s="116"/>
      <c r="C31" s="15" t="s">
        <v>37</v>
      </c>
      <c r="D31" s="66">
        <v>193</v>
      </c>
      <c r="E31" s="66">
        <v>1</v>
      </c>
      <c r="F31" s="66">
        <v>2</v>
      </c>
      <c r="G31" s="66">
        <v>0</v>
      </c>
      <c r="H31" s="65">
        <v>0</v>
      </c>
      <c r="I31" s="133"/>
      <c r="J31" s="43">
        <f t="shared" si="1"/>
        <v>196</v>
      </c>
      <c r="K31" s="14">
        <f t="shared" si="2"/>
        <v>201</v>
      </c>
      <c r="L31" s="120"/>
      <c r="M31" s="120"/>
    </row>
    <row r="32" spans="1:13" ht="15.75" thickBot="1" x14ac:dyDescent="0.3">
      <c r="A32" s="117"/>
      <c r="B32" s="117"/>
      <c r="C32" s="17" t="s">
        <v>38</v>
      </c>
      <c r="D32" s="75">
        <v>0</v>
      </c>
      <c r="E32" s="75">
        <v>0</v>
      </c>
      <c r="F32" s="75">
        <v>0</v>
      </c>
      <c r="G32" s="75">
        <v>0</v>
      </c>
      <c r="H32" s="76">
        <v>0</v>
      </c>
      <c r="I32" s="134"/>
      <c r="J32" s="44">
        <f t="shared" si="1"/>
        <v>0</v>
      </c>
      <c r="K32" s="16">
        <f t="shared" si="2"/>
        <v>0</v>
      </c>
      <c r="L32" s="121"/>
      <c r="M32" s="121"/>
    </row>
    <row r="33" spans="1:13" ht="15.75" thickBot="1" x14ac:dyDescent="0.3">
      <c r="A33" s="175" t="s">
        <v>39</v>
      </c>
      <c r="B33" s="176"/>
      <c r="C33" s="176"/>
      <c r="D33" s="176"/>
      <c r="E33" s="176"/>
      <c r="F33" s="176"/>
      <c r="G33" s="176"/>
      <c r="H33" s="176"/>
      <c r="I33" s="176"/>
      <c r="J33" s="176"/>
      <c r="K33" s="176"/>
      <c r="L33" s="16">
        <f>SUM(L17:L32)</f>
        <v>1741</v>
      </c>
      <c r="M33" s="5"/>
    </row>
    <row r="34" spans="1:13" ht="15.75" thickBot="1" x14ac:dyDescent="0.3">
      <c r="A34" s="162"/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4"/>
    </row>
    <row r="35" spans="1:13" ht="15.75" thickBot="1" x14ac:dyDescent="0.3">
      <c r="A35" s="126" t="s">
        <v>40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8"/>
    </row>
    <row r="36" spans="1:13" ht="55.5" customHeight="1" thickBot="1" x14ac:dyDescent="0.3">
      <c r="A36" s="6" t="s">
        <v>7</v>
      </c>
      <c r="B36" s="19" t="s">
        <v>8</v>
      </c>
      <c r="C36" s="19" t="s">
        <v>68</v>
      </c>
      <c r="D36" s="8" t="s">
        <v>41</v>
      </c>
      <c r="E36" s="8" t="s">
        <v>42</v>
      </c>
      <c r="F36" s="8" t="s">
        <v>72</v>
      </c>
      <c r="G36" s="8" t="s">
        <v>69</v>
      </c>
      <c r="H36" s="8" t="s">
        <v>71</v>
      </c>
      <c r="I36" s="8" t="s">
        <v>43</v>
      </c>
      <c r="J36" s="8" t="s">
        <v>70</v>
      </c>
      <c r="K36" s="8" t="s">
        <v>44</v>
      </c>
      <c r="L36" s="8" t="s">
        <v>45</v>
      </c>
      <c r="M36" s="20" t="s">
        <v>73</v>
      </c>
    </row>
    <row r="37" spans="1:13" x14ac:dyDescent="0.25">
      <c r="A37" s="21">
        <v>1</v>
      </c>
      <c r="B37" s="22" t="str">
        <f>B10</f>
        <v>I/32</v>
      </c>
      <c r="C37" s="79">
        <v>1</v>
      </c>
      <c r="D37" s="80">
        <v>1</v>
      </c>
      <c r="E37" s="80">
        <v>1</v>
      </c>
      <c r="F37" s="71">
        <v>1</v>
      </c>
      <c r="G37" s="71">
        <v>16.5</v>
      </c>
      <c r="H37" s="71">
        <v>25</v>
      </c>
      <c r="I37" s="71">
        <v>14.2</v>
      </c>
      <c r="J37" s="177">
        <v>34</v>
      </c>
      <c r="K37" s="71" t="s">
        <v>77</v>
      </c>
      <c r="L37" s="71"/>
      <c r="M37" s="72"/>
    </row>
    <row r="38" spans="1:13" x14ac:dyDescent="0.25">
      <c r="A38" s="25">
        <v>2</v>
      </c>
      <c r="B38" s="26" t="str">
        <f>B11</f>
        <v>rampa D11</v>
      </c>
      <c r="C38" s="69">
        <v>1</v>
      </c>
      <c r="D38" s="69">
        <v>1</v>
      </c>
      <c r="E38" s="69">
        <v>1</v>
      </c>
      <c r="F38" s="66">
        <v>1</v>
      </c>
      <c r="G38" s="66">
        <v>44</v>
      </c>
      <c r="H38" s="66">
        <v>46</v>
      </c>
      <c r="I38" s="66">
        <v>22.1</v>
      </c>
      <c r="J38" s="178"/>
      <c r="K38" s="66" t="s">
        <v>74</v>
      </c>
      <c r="L38" s="66"/>
      <c r="M38" s="65"/>
    </row>
    <row r="39" spans="1:13" x14ac:dyDescent="0.25">
      <c r="A39" s="25">
        <v>3</v>
      </c>
      <c r="B39" s="26" t="str">
        <f>B12</f>
        <v>rampa D11</v>
      </c>
      <c r="C39" s="69">
        <v>1</v>
      </c>
      <c r="D39" s="69">
        <v>1</v>
      </c>
      <c r="E39" s="69">
        <v>1</v>
      </c>
      <c r="F39" s="66">
        <v>1</v>
      </c>
      <c r="G39" s="66">
        <v>14.5</v>
      </c>
      <c r="H39" s="66">
        <v>46</v>
      </c>
      <c r="I39" s="66">
        <v>15.7</v>
      </c>
      <c r="J39" s="178"/>
      <c r="K39" s="66" t="s">
        <v>74</v>
      </c>
      <c r="L39" s="66"/>
      <c r="M39" s="65"/>
    </row>
    <row r="40" spans="1:13" ht="15.75" thickBot="1" x14ac:dyDescent="0.3">
      <c r="A40" s="28">
        <v>4</v>
      </c>
      <c r="B40" s="29" t="str">
        <f>B13</f>
        <v>II/125</v>
      </c>
      <c r="C40" s="70">
        <v>1</v>
      </c>
      <c r="D40" s="81">
        <v>1</v>
      </c>
      <c r="E40" s="81">
        <v>1</v>
      </c>
      <c r="F40" s="75">
        <v>1</v>
      </c>
      <c r="G40" s="75">
        <v>14.5</v>
      </c>
      <c r="H40" s="75">
        <v>33</v>
      </c>
      <c r="I40" s="75">
        <v>15.7</v>
      </c>
      <c r="J40" s="179"/>
      <c r="K40" s="75" t="s">
        <v>74</v>
      </c>
      <c r="L40" s="75"/>
      <c r="M40" s="76"/>
    </row>
    <row r="41" spans="1:13" ht="15.75" thickBot="1" x14ac:dyDescent="0.3">
      <c r="A41" s="144"/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6"/>
    </row>
    <row r="42" spans="1:13" ht="15.75" thickBot="1" x14ac:dyDescent="0.3">
      <c r="A42" s="126" t="s">
        <v>46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8"/>
    </row>
    <row r="43" spans="1:13" ht="39" thickBot="1" x14ac:dyDescent="0.3">
      <c r="A43" s="6" t="s">
        <v>7</v>
      </c>
      <c r="B43" s="19" t="s">
        <v>8</v>
      </c>
      <c r="C43" s="8" t="s">
        <v>47</v>
      </c>
      <c r="D43" s="8" t="s">
        <v>48</v>
      </c>
      <c r="E43" s="8" t="s">
        <v>49</v>
      </c>
      <c r="F43" s="8" t="s">
        <v>50</v>
      </c>
      <c r="G43" s="8" t="s">
        <v>51</v>
      </c>
      <c r="H43" s="31" t="s">
        <v>52</v>
      </c>
      <c r="I43" s="8" t="s">
        <v>53</v>
      </c>
      <c r="J43" s="8" t="s">
        <v>54</v>
      </c>
      <c r="K43" s="8" t="s">
        <v>55</v>
      </c>
      <c r="L43" s="8" t="s">
        <v>56</v>
      </c>
      <c r="M43" s="20" t="s">
        <v>57</v>
      </c>
    </row>
    <row r="44" spans="1:13" x14ac:dyDescent="0.25">
      <c r="A44" s="21">
        <v>1</v>
      </c>
      <c r="B44" s="22" t="str">
        <f>B10</f>
        <v>I/32</v>
      </c>
      <c r="C44" s="23">
        <v>198</v>
      </c>
      <c r="D44" s="45">
        <v>280</v>
      </c>
      <c r="E44" s="47">
        <v>0</v>
      </c>
      <c r="F44" s="48">
        <v>1173.2640314029536</v>
      </c>
      <c r="G44" s="48">
        <v>893.26403140295361</v>
      </c>
      <c r="H44" s="49">
        <v>0.23865045932174744</v>
      </c>
      <c r="I44" s="24">
        <v>4</v>
      </c>
      <c r="J44" s="24" t="s">
        <v>88</v>
      </c>
      <c r="K44" s="24">
        <v>6</v>
      </c>
      <c r="L44" s="24">
        <v>30</v>
      </c>
      <c r="M44" s="50" t="s">
        <v>77</v>
      </c>
    </row>
    <row r="45" spans="1:13" x14ac:dyDescent="0.25">
      <c r="A45" s="25">
        <v>2</v>
      </c>
      <c r="B45" s="26" t="str">
        <f>B11</f>
        <v>rampa D11</v>
      </c>
      <c r="C45" s="27">
        <v>282</v>
      </c>
      <c r="D45" s="27">
        <v>97</v>
      </c>
      <c r="E45" s="56">
        <v>0</v>
      </c>
      <c r="F45" s="57">
        <v>1138.8634629920473</v>
      </c>
      <c r="G45" s="57">
        <v>1041.8634629920473</v>
      </c>
      <c r="H45" s="58">
        <v>8.5172633201489711E-2</v>
      </c>
      <c r="I45" s="59">
        <v>3</v>
      </c>
      <c r="J45" s="59" t="s">
        <v>88</v>
      </c>
      <c r="K45" s="59">
        <v>2</v>
      </c>
      <c r="L45" s="59">
        <v>30</v>
      </c>
      <c r="M45" s="64" t="s">
        <v>77</v>
      </c>
    </row>
    <row r="46" spans="1:13" x14ac:dyDescent="0.25">
      <c r="A46" s="25">
        <v>3</v>
      </c>
      <c r="B46" s="26" t="str">
        <f>B12</f>
        <v>rampa D11</v>
      </c>
      <c r="C46" s="27">
        <v>272</v>
      </c>
      <c r="D46" s="27">
        <v>683</v>
      </c>
      <c r="E46" s="56">
        <v>0</v>
      </c>
      <c r="F46" s="57">
        <v>1075.9176154804288</v>
      </c>
      <c r="G46" s="57">
        <v>392.91761548042882</v>
      </c>
      <c r="H46" s="58">
        <v>0.6348069686497515</v>
      </c>
      <c r="I46" s="59">
        <v>9</v>
      </c>
      <c r="J46" s="59" t="s">
        <v>88</v>
      </c>
      <c r="K46" s="59">
        <v>30</v>
      </c>
      <c r="L46" s="59">
        <v>30</v>
      </c>
      <c r="M46" s="64" t="s">
        <v>77</v>
      </c>
    </row>
    <row r="47" spans="1:13" ht="15.75" thickBot="1" x14ac:dyDescent="0.3">
      <c r="A47" s="28">
        <v>4</v>
      </c>
      <c r="B47" s="29" t="str">
        <f>B13</f>
        <v>II/125</v>
      </c>
      <c r="C47" s="30">
        <v>526</v>
      </c>
      <c r="D47" s="46">
        <v>399</v>
      </c>
      <c r="E47" s="51">
        <v>0</v>
      </c>
      <c r="F47" s="52">
        <v>850.70804719940259</v>
      </c>
      <c r="G47" s="52">
        <v>451.70804719940259</v>
      </c>
      <c r="H47" s="53">
        <v>0.46902107169849772</v>
      </c>
      <c r="I47" s="54">
        <v>8</v>
      </c>
      <c r="J47" s="54" t="s">
        <v>88</v>
      </c>
      <c r="K47" s="54">
        <v>16</v>
      </c>
      <c r="L47" s="54">
        <v>45</v>
      </c>
      <c r="M47" s="55" t="s">
        <v>77</v>
      </c>
    </row>
    <row r="48" spans="1:13" ht="15.75" thickBot="1" x14ac:dyDescent="0.3">
      <c r="A48" s="129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1"/>
    </row>
    <row r="49" spans="1:13" ht="15.75" thickBot="1" x14ac:dyDescent="0.3">
      <c r="A49" s="126" t="s">
        <v>58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8"/>
    </row>
    <row r="50" spans="1:13" ht="39" thickBot="1" x14ac:dyDescent="0.3">
      <c r="A50" s="6" t="s">
        <v>7</v>
      </c>
      <c r="B50" s="19" t="s">
        <v>8</v>
      </c>
      <c r="C50" s="8" t="s">
        <v>59</v>
      </c>
      <c r="D50" s="8" t="s">
        <v>49</v>
      </c>
      <c r="E50" s="8" t="s">
        <v>60</v>
      </c>
      <c r="F50" s="8" t="s">
        <v>51</v>
      </c>
      <c r="G50" s="31" t="s">
        <v>52</v>
      </c>
      <c r="H50" s="147"/>
      <c r="I50" s="148"/>
      <c r="J50" s="148"/>
      <c r="K50" s="149"/>
      <c r="L50" s="8" t="s">
        <v>61</v>
      </c>
      <c r="M50" s="20" t="s">
        <v>62</v>
      </c>
    </row>
    <row r="51" spans="1:13" x14ac:dyDescent="0.25">
      <c r="A51" s="32">
        <v>1</v>
      </c>
      <c r="B51" s="22" t="str">
        <f>B10</f>
        <v>I/32</v>
      </c>
      <c r="C51" s="23">
        <v>727</v>
      </c>
      <c r="D51" s="23">
        <v>0</v>
      </c>
      <c r="E51" s="60">
        <v>1344.9375</v>
      </c>
      <c r="F51" s="48">
        <v>617.9375</v>
      </c>
      <c r="G51" s="49">
        <v>0.54054556438496215</v>
      </c>
      <c r="H51" s="150"/>
      <c r="I51" s="151"/>
      <c r="J51" s="151"/>
      <c r="K51" s="152"/>
      <c r="L51" s="24">
        <v>0.9</v>
      </c>
      <c r="M51" s="50" t="str">
        <f>IF(G51&lt;=L51,"ANO","NE")</f>
        <v>ANO</v>
      </c>
    </row>
    <row r="52" spans="1:13" x14ac:dyDescent="0.25">
      <c r="A52" s="33">
        <v>2</v>
      </c>
      <c r="B52" s="26" t="str">
        <f>B11</f>
        <v>rampa D11</v>
      </c>
      <c r="C52" s="27">
        <v>196</v>
      </c>
      <c r="D52" s="27">
        <v>0</v>
      </c>
      <c r="E52" s="62">
        <v>1392.25</v>
      </c>
      <c r="F52" s="57">
        <v>1196.25</v>
      </c>
      <c r="G52" s="58">
        <v>0.14077931405997485</v>
      </c>
      <c r="H52" s="150"/>
      <c r="I52" s="151"/>
      <c r="J52" s="151"/>
      <c r="K52" s="152"/>
      <c r="L52" s="59">
        <v>0.9</v>
      </c>
      <c r="M52" s="64" t="str">
        <f t="shared" ref="M52:M54" si="3">IF(G52&lt;=L52,"ANO","NE")</f>
        <v>ANO</v>
      </c>
    </row>
    <row r="53" spans="1:13" x14ac:dyDescent="0.25">
      <c r="A53" s="33">
        <v>3</v>
      </c>
      <c r="B53" s="26" t="str">
        <f>B12</f>
        <v>rampa D11</v>
      </c>
      <c r="C53" s="27">
        <v>107</v>
      </c>
      <c r="D53" s="27">
        <v>0</v>
      </c>
      <c r="E53" s="62">
        <v>1392.25</v>
      </c>
      <c r="F53" s="57">
        <v>1285.25</v>
      </c>
      <c r="G53" s="58">
        <v>7.6854013287843415E-2</v>
      </c>
      <c r="H53" s="150"/>
      <c r="I53" s="151"/>
      <c r="J53" s="151"/>
      <c r="K53" s="152"/>
      <c r="L53" s="59">
        <v>0.9</v>
      </c>
      <c r="M53" s="64" t="str">
        <f t="shared" si="3"/>
        <v>ANO</v>
      </c>
    </row>
    <row r="54" spans="1:13" ht="15.75" thickBot="1" x14ac:dyDescent="0.3">
      <c r="A54" s="34">
        <v>4</v>
      </c>
      <c r="B54" s="29" t="str">
        <f>B13</f>
        <v>II/125</v>
      </c>
      <c r="C54" s="30">
        <v>429</v>
      </c>
      <c r="D54" s="36">
        <v>0</v>
      </c>
      <c r="E54" s="61">
        <v>1392.25</v>
      </c>
      <c r="F54" s="52">
        <v>963.25</v>
      </c>
      <c r="G54" s="53">
        <v>0.30813431495780214</v>
      </c>
      <c r="H54" s="153"/>
      <c r="I54" s="154"/>
      <c r="J54" s="154"/>
      <c r="K54" s="155"/>
      <c r="L54" s="54">
        <v>0.9</v>
      </c>
      <c r="M54" s="55" t="str">
        <f t="shared" si="3"/>
        <v>ANO</v>
      </c>
    </row>
    <row r="55" spans="1:13" ht="15.75" thickBot="1" x14ac:dyDescent="0.3">
      <c r="A55" s="129"/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1"/>
    </row>
    <row r="56" spans="1:13" ht="15.75" thickBot="1" x14ac:dyDescent="0.3">
      <c r="A56" s="165" t="s">
        <v>63</v>
      </c>
      <c r="B56" s="166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7"/>
    </row>
    <row r="57" spans="1:13" x14ac:dyDescent="0.25">
      <c r="A57" s="168" t="s">
        <v>64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72" t="s">
        <v>77</v>
      </c>
    </row>
    <row r="58" spans="1:13" x14ac:dyDescent="0.25">
      <c r="A58" s="170" t="s">
        <v>65</v>
      </c>
      <c r="B58" s="171"/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65" t="s">
        <v>77</v>
      </c>
    </row>
    <row r="59" spans="1:13" x14ac:dyDescent="0.25">
      <c r="A59" s="172"/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4"/>
    </row>
    <row r="60" spans="1:13" x14ac:dyDescent="0.25">
      <c r="A60" s="170" t="s">
        <v>66</v>
      </c>
      <c r="B60" s="171"/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65" t="s">
        <v>77</v>
      </c>
    </row>
    <row r="61" spans="1:13" x14ac:dyDescent="0.25">
      <c r="A61" s="156"/>
      <c r="B61" s="157"/>
      <c r="C61" s="157"/>
      <c r="D61" s="157"/>
      <c r="E61" s="157"/>
      <c r="F61" s="157"/>
      <c r="G61" s="157"/>
      <c r="H61" s="157"/>
      <c r="I61" s="157"/>
      <c r="J61" s="157"/>
      <c r="K61" s="157"/>
      <c r="L61" s="157"/>
      <c r="M61" s="158"/>
    </row>
    <row r="62" spans="1:13" ht="15.75" thickBot="1" x14ac:dyDescent="0.3">
      <c r="A62" s="159" t="s">
        <v>67</v>
      </c>
      <c r="B62" s="160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1"/>
    </row>
    <row r="63" spans="1:13" x14ac:dyDescent="0.25">
      <c r="A63" s="180" t="s">
        <v>91</v>
      </c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2"/>
    </row>
    <row r="64" spans="1:13" x14ac:dyDescent="0.25">
      <c r="A64" s="183"/>
      <c r="B64" s="184"/>
      <c r="C64" s="184"/>
      <c r="D64" s="184"/>
      <c r="E64" s="184"/>
      <c r="F64" s="184"/>
      <c r="G64" s="184"/>
      <c r="H64" s="184"/>
      <c r="I64" s="184"/>
      <c r="J64" s="184"/>
      <c r="K64" s="184"/>
      <c r="L64" s="184"/>
      <c r="M64" s="185"/>
    </row>
    <row r="65" spans="1:13" x14ac:dyDescent="0.25">
      <c r="A65" s="183"/>
      <c r="B65" s="184"/>
      <c r="C65" s="184"/>
      <c r="D65" s="184"/>
      <c r="E65" s="184"/>
      <c r="F65" s="184"/>
      <c r="G65" s="184"/>
      <c r="H65" s="184"/>
      <c r="I65" s="184"/>
      <c r="J65" s="184"/>
      <c r="K65" s="184"/>
      <c r="L65" s="184"/>
      <c r="M65" s="185"/>
    </row>
    <row r="66" spans="1:13" ht="15.75" thickBot="1" x14ac:dyDescent="0.3">
      <c r="A66" s="186"/>
      <c r="B66" s="187"/>
      <c r="C66" s="187"/>
      <c r="D66" s="187"/>
      <c r="E66" s="187"/>
      <c r="F66" s="187"/>
      <c r="G66" s="187"/>
      <c r="H66" s="187"/>
      <c r="I66" s="187"/>
      <c r="J66" s="187"/>
      <c r="K66" s="187"/>
      <c r="L66" s="187"/>
      <c r="M66" s="188"/>
    </row>
  </sheetData>
  <mergeCells count="56">
    <mergeCell ref="E6:G6"/>
    <mergeCell ref="A7:G7"/>
    <mergeCell ref="A8:G8"/>
    <mergeCell ref="A1:M1"/>
    <mergeCell ref="A2:B2"/>
    <mergeCell ref="C2:G2"/>
    <mergeCell ref="H2:M2"/>
    <mergeCell ref="A3:B3"/>
    <mergeCell ref="C3:G3"/>
    <mergeCell ref="H3:M13"/>
    <mergeCell ref="A4:B4"/>
    <mergeCell ref="D4:G4"/>
    <mergeCell ref="C9:D9"/>
    <mergeCell ref="G9:G13"/>
    <mergeCell ref="C10:D10"/>
    <mergeCell ref="C11:D11"/>
    <mergeCell ref="C12:D12"/>
    <mergeCell ref="A5:G5"/>
    <mergeCell ref="A6:B6"/>
    <mergeCell ref="C13:D13"/>
    <mergeCell ref="A15:M15"/>
    <mergeCell ref="I16:I32"/>
    <mergeCell ref="A17:A20"/>
    <mergeCell ref="B17:B20"/>
    <mergeCell ref="L17:L20"/>
    <mergeCell ref="M17:M20"/>
    <mergeCell ref="A21:A24"/>
    <mergeCell ref="B21:B24"/>
    <mergeCell ref="L21:L24"/>
    <mergeCell ref="M21:M24"/>
    <mergeCell ref="A25:A28"/>
    <mergeCell ref="B25:B28"/>
    <mergeCell ref="L25:L28"/>
    <mergeCell ref="M25:M28"/>
    <mergeCell ref="A29:A32"/>
    <mergeCell ref="B29:B32"/>
    <mergeCell ref="L29:L32"/>
    <mergeCell ref="A61:M61"/>
    <mergeCell ref="A62:M62"/>
    <mergeCell ref="A33:K33"/>
    <mergeCell ref="A34:M34"/>
    <mergeCell ref="A35:M35"/>
    <mergeCell ref="J37:J40"/>
    <mergeCell ref="A41:M41"/>
    <mergeCell ref="A42:M42"/>
    <mergeCell ref="A48:M48"/>
    <mergeCell ref="A49:M49"/>
    <mergeCell ref="H50:K54"/>
    <mergeCell ref="A55:M55"/>
    <mergeCell ref="M29:M32"/>
    <mergeCell ref="A63:M66"/>
    <mergeCell ref="A56:M56"/>
    <mergeCell ref="A57:L57"/>
    <mergeCell ref="A58:L58"/>
    <mergeCell ref="A59:M59"/>
    <mergeCell ref="A60:L6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D1EDA-C2C9-4259-8FD0-2279156963B5}">
  <dimension ref="A1:M66"/>
  <sheetViews>
    <sheetView zoomScaleNormal="100" workbookViewId="0">
      <selection activeCell="C11" sqref="C11:D11"/>
    </sheetView>
  </sheetViews>
  <sheetFormatPr defaultRowHeight="15" x14ac:dyDescent="0.25"/>
  <cols>
    <col min="1" max="1" width="4.7109375" customWidth="1"/>
    <col min="2" max="2" width="26.140625" customWidth="1"/>
    <col min="3" max="3" width="17.28515625" customWidth="1"/>
    <col min="4" max="5" width="17.140625" bestFit="1" customWidth="1"/>
    <col min="6" max="9" width="16.28515625" bestFit="1" customWidth="1"/>
    <col min="10" max="10" width="9.7109375" customWidth="1"/>
    <col min="11" max="11" width="16.28515625" bestFit="1" customWidth="1"/>
    <col min="13" max="13" width="16.28515625" bestFit="1" customWidth="1"/>
  </cols>
  <sheetData>
    <row r="1" spans="1:13" ht="30.75" customHeight="1" thickBot="1" x14ac:dyDescent="0.3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4"/>
    </row>
    <row r="2" spans="1:13" ht="15.75" thickBot="1" x14ac:dyDescent="0.3">
      <c r="A2" s="85" t="s">
        <v>1</v>
      </c>
      <c r="B2" s="86"/>
      <c r="C2" s="87" t="s">
        <v>85</v>
      </c>
      <c r="D2" s="88"/>
      <c r="E2" s="88"/>
      <c r="F2" s="88"/>
      <c r="G2" s="89"/>
      <c r="H2" s="90"/>
      <c r="I2" s="91"/>
      <c r="J2" s="91"/>
      <c r="K2" s="91"/>
      <c r="L2" s="91"/>
      <c r="M2" s="92"/>
    </row>
    <row r="3" spans="1:13" ht="15.75" thickBot="1" x14ac:dyDescent="0.3">
      <c r="A3" s="93" t="s">
        <v>2</v>
      </c>
      <c r="B3" s="94"/>
      <c r="C3" s="95" t="s">
        <v>87</v>
      </c>
      <c r="D3" s="96"/>
      <c r="E3" s="96"/>
      <c r="F3" s="96"/>
      <c r="G3" s="96"/>
      <c r="H3" s="97"/>
      <c r="I3" s="98"/>
      <c r="J3" s="98"/>
      <c r="K3" s="98"/>
      <c r="L3" s="98"/>
      <c r="M3" s="99"/>
    </row>
    <row r="4" spans="1:13" ht="15.75" thickBot="1" x14ac:dyDescent="0.3">
      <c r="A4" s="93" t="s">
        <v>3</v>
      </c>
      <c r="B4" s="94"/>
      <c r="C4" s="67">
        <v>4</v>
      </c>
      <c r="D4" s="103"/>
      <c r="E4" s="104"/>
      <c r="F4" s="104"/>
      <c r="G4" s="104"/>
      <c r="H4" s="100"/>
      <c r="I4" s="101"/>
      <c r="J4" s="101"/>
      <c r="K4" s="101"/>
      <c r="L4" s="101"/>
      <c r="M4" s="102"/>
    </row>
    <row r="5" spans="1:13" ht="15.75" thickBot="1" x14ac:dyDescent="0.3">
      <c r="A5" s="105"/>
      <c r="B5" s="106"/>
      <c r="C5" s="106"/>
      <c r="D5" s="106"/>
      <c r="E5" s="106"/>
      <c r="F5" s="106"/>
      <c r="G5" s="106"/>
      <c r="H5" s="100"/>
      <c r="I5" s="101"/>
      <c r="J5" s="101"/>
      <c r="K5" s="101"/>
      <c r="L5" s="101"/>
      <c r="M5" s="102"/>
    </row>
    <row r="6" spans="1:13" ht="15.75" thickBot="1" x14ac:dyDescent="0.3">
      <c r="A6" s="93" t="s">
        <v>4</v>
      </c>
      <c r="B6" s="94"/>
      <c r="C6" s="68" t="s">
        <v>79</v>
      </c>
      <c r="D6" s="1" t="s">
        <v>5</v>
      </c>
      <c r="E6" s="107">
        <v>45946</v>
      </c>
      <c r="F6" s="108"/>
      <c r="G6" s="109"/>
      <c r="H6" s="100"/>
      <c r="I6" s="101"/>
      <c r="J6" s="101"/>
      <c r="K6" s="101"/>
      <c r="L6" s="101"/>
      <c r="M6" s="102"/>
    </row>
    <row r="7" spans="1:13" ht="15.75" thickBot="1" x14ac:dyDescent="0.3">
      <c r="A7" s="100"/>
      <c r="B7" s="101"/>
      <c r="C7" s="101"/>
      <c r="D7" s="101"/>
      <c r="E7" s="101"/>
      <c r="F7" s="101"/>
      <c r="G7" s="101"/>
      <c r="H7" s="100"/>
      <c r="I7" s="101"/>
      <c r="J7" s="101"/>
      <c r="K7" s="101"/>
      <c r="L7" s="101"/>
      <c r="M7" s="102"/>
    </row>
    <row r="8" spans="1:13" ht="15.75" thickBot="1" x14ac:dyDescent="0.3">
      <c r="A8" s="110" t="s">
        <v>6</v>
      </c>
      <c r="B8" s="111"/>
      <c r="C8" s="111"/>
      <c r="D8" s="111"/>
      <c r="E8" s="111"/>
      <c r="F8" s="111"/>
      <c r="G8" s="111"/>
      <c r="H8" s="100"/>
      <c r="I8" s="101"/>
      <c r="J8" s="101"/>
      <c r="K8" s="101"/>
      <c r="L8" s="101"/>
      <c r="M8" s="102"/>
    </row>
    <row r="9" spans="1:13" ht="41.25" customHeight="1" x14ac:dyDescent="0.25">
      <c r="A9" s="37" t="s">
        <v>7</v>
      </c>
      <c r="B9" s="38" t="s">
        <v>8</v>
      </c>
      <c r="C9" s="112" t="s">
        <v>9</v>
      </c>
      <c r="D9" s="113"/>
      <c r="E9" s="39" t="s">
        <v>10</v>
      </c>
      <c r="F9" s="40" t="s">
        <v>11</v>
      </c>
      <c r="G9" s="114"/>
      <c r="H9" s="100"/>
      <c r="I9" s="101"/>
      <c r="J9" s="101"/>
      <c r="K9" s="101"/>
      <c r="L9" s="101"/>
      <c r="M9" s="102"/>
    </row>
    <row r="10" spans="1:13" x14ac:dyDescent="0.25">
      <c r="A10" s="2">
        <v>1</v>
      </c>
      <c r="B10" s="69" t="s">
        <v>80</v>
      </c>
      <c r="C10" s="122" t="s">
        <v>75</v>
      </c>
      <c r="D10" s="123"/>
      <c r="E10" s="69" t="s">
        <v>76</v>
      </c>
      <c r="F10" s="35">
        <f>IF(E10="C",30,IF(E10="D",45,IF(E10="E","&gt;45","")))</f>
        <v>30</v>
      </c>
      <c r="G10" s="114"/>
      <c r="H10" s="100"/>
      <c r="I10" s="101"/>
      <c r="J10" s="101"/>
      <c r="K10" s="101"/>
      <c r="L10" s="101"/>
      <c r="M10" s="102"/>
    </row>
    <row r="11" spans="1:13" x14ac:dyDescent="0.25">
      <c r="A11" s="2">
        <v>2</v>
      </c>
      <c r="B11" s="69" t="s">
        <v>83</v>
      </c>
      <c r="C11" s="122" t="s">
        <v>75</v>
      </c>
      <c r="D11" s="123"/>
      <c r="E11" s="69" t="s">
        <v>76</v>
      </c>
      <c r="F11" s="35">
        <f t="shared" ref="F11:F12" si="0">IF(E11="C",30,IF(E11="D",45,IF(E11="E","&gt;45","")))</f>
        <v>30</v>
      </c>
      <c r="G11" s="114"/>
      <c r="H11" s="100"/>
      <c r="I11" s="101"/>
      <c r="J11" s="101"/>
      <c r="K11" s="101"/>
      <c r="L11" s="101"/>
      <c r="M11" s="102"/>
    </row>
    <row r="12" spans="1:13" x14ac:dyDescent="0.25">
      <c r="A12" s="2">
        <v>3</v>
      </c>
      <c r="B12" s="69" t="s">
        <v>83</v>
      </c>
      <c r="C12" s="122" t="s">
        <v>75</v>
      </c>
      <c r="D12" s="123"/>
      <c r="E12" s="69" t="s">
        <v>76</v>
      </c>
      <c r="F12" s="35">
        <f t="shared" si="0"/>
        <v>30</v>
      </c>
      <c r="G12" s="114"/>
      <c r="H12" s="100"/>
      <c r="I12" s="101"/>
      <c r="J12" s="101"/>
      <c r="K12" s="101"/>
      <c r="L12" s="101"/>
      <c r="M12" s="102"/>
    </row>
    <row r="13" spans="1:13" ht="15.75" thickBot="1" x14ac:dyDescent="0.3">
      <c r="A13" s="3">
        <v>4</v>
      </c>
      <c r="B13" s="70" t="s">
        <v>84</v>
      </c>
      <c r="C13" s="124" t="s">
        <v>81</v>
      </c>
      <c r="D13" s="125"/>
      <c r="E13" s="70" t="s">
        <v>82</v>
      </c>
      <c r="F13" s="41">
        <f>IF(E13="C",30,IF(E13="D",45,IF(E13="E","&gt;45","")))</f>
        <v>45</v>
      </c>
      <c r="G13" s="114"/>
      <c r="H13" s="87"/>
      <c r="I13" s="88"/>
      <c r="J13" s="88"/>
      <c r="K13" s="88"/>
      <c r="L13" s="88"/>
      <c r="M13" s="89"/>
    </row>
    <row r="14" spans="1:13" ht="15.75" thickBot="1" x14ac:dyDescent="0.3">
      <c r="A14" s="4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5"/>
    </row>
    <row r="15" spans="1:13" ht="15.75" thickBot="1" x14ac:dyDescent="0.3">
      <c r="A15" s="126" t="s">
        <v>12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8"/>
    </row>
    <row r="16" spans="1:13" ht="39" thickBot="1" x14ac:dyDescent="0.3">
      <c r="A16" s="6" t="s">
        <v>7</v>
      </c>
      <c r="B16" s="7" t="s">
        <v>8</v>
      </c>
      <c r="C16" s="8" t="s">
        <v>13</v>
      </c>
      <c r="D16" s="8" t="s">
        <v>14</v>
      </c>
      <c r="E16" s="8" t="s">
        <v>15</v>
      </c>
      <c r="F16" s="8" t="s">
        <v>16</v>
      </c>
      <c r="G16" s="8" t="s">
        <v>17</v>
      </c>
      <c r="H16" s="8" t="s">
        <v>18</v>
      </c>
      <c r="I16" s="132"/>
      <c r="J16" s="9" t="s">
        <v>19</v>
      </c>
      <c r="K16" s="10" t="s">
        <v>20</v>
      </c>
      <c r="L16" s="11" t="s">
        <v>21</v>
      </c>
      <c r="M16" s="12" t="s">
        <v>22</v>
      </c>
    </row>
    <row r="17" spans="1:13" x14ac:dyDescent="0.25">
      <c r="A17" s="115">
        <v>1</v>
      </c>
      <c r="B17" s="135" t="str">
        <f>B10</f>
        <v>I/32</v>
      </c>
      <c r="C17" s="9" t="s">
        <v>23</v>
      </c>
      <c r="D17" s="71">
        <v>177</v>
      </c>
      <c r="E17" s="71">
        <v>0</v>
      </c>
      <c r="F17" s="71">
        <v>6</v>
      </c>
      <c r="G17" s="71">
        <v>0</v>
      </c>
      <c r="H17" s="72">
        <v>0</v>
      </c>
      <c r="I17" s="133"/>
      <c r="J17" s="42">
        <f>SUM(D17:H17)</f>
        <v>183</v>
      </c>
      <c r="K17" s="13">
        <f>ROUND(D17+E17*2+F17*3+G17*0.8+H17*0.5,0)</f>
        <v>195</v>
      </c>
      <c r="L17" s="137">
        <f>SUM(K17:K20)</f>
        <v>609</v>
      </c>
      <c r="M17" s="138">
        <v>0</v>
      </c>
    </row>
    <row r="18" spans="1:13" x14ac:dyDescent="0.25">
      <c r="A18" s="116"/>
      <c r="B18" s="136"/>
      <c r="C18" s="15" t="s">
        <v>24</v>
      </c>
      <c r="D18" s="66">
        <v>92</v>
      </c>
      <c r="E18" s="66">
        <v>0</v>
      </c>
      <c r="F18" s="66">
        <v>5</v>
      </c>
      <c r="G18" s="66">
        <v>0</v>
      </c>
      <c r="H18" s="65">
        <v>0</v>
      </c>
      <c r="I18" s="133"/>
      <c r="J18" s="43">
        <f t="shared" ref="J18:J32" si="1">SUM(D18:H18)</f>
        <v>97</v>
      </c>
      <c r="K18" s="14">
        <f t="shared" ref="K18:K32" si="2">ROUND(D18+E18*2+F18*3+G18*0.8+H18*0.5,0)</f>
        <v>107</v>
      </c>
      <c r="L18" s="119"/>
      <c r="M18" s="139"/>
    </row>
    <row r="19" spans="1:13" x14ac:dyDescent="0.25">
      <c r="A19" s="116"/>
      <c r="B19" s="136"/>
      <c r="C19" s="15" t="s">
        <v>25</v>
      </c>
      <c r="D19" s="66">
        <v>226</v>
      </c>
      <c r="E19" s="66">
        <v>6</v>
      </c>
      <c r="F19" s="66">
        <v>23</v>
      </c>
      <c r="G19" s="66">
        <v>0</v>
      </c>
      <c r="H19" s="65">
        <v>0</v>
      </c>
      <c r="I19" s="133"/>
      <c r="J19" s="43">
        <f t="shared" si="1"/>
        <v>255</v>
      </c>
      <c r="K19" s="14">
        <f t="shared" si="2"/>
        <v>307</v>
      </c>
      <c r="L19" s="120"/>
      <c r="M19" s="140"/>
    </row>
    <row r="20" spans="1:13" ht="15.75" thickBot="1" x14ac:dyDescent="0.3">
      <c r="A20" s="116"/>
      <c r="B20" s="136"/>
      <c r="C20" s="15" t="s">
        <v>26</v>
      </c>
      <c r="D20" s="73">
        <v>0</v>
      </c>
      <c r="E20" s="73">
        <v>0</v>
      </c>
      <c r="F20" s="73">
        <v>0</v>
      </c>
      <c r="G20" s="73">
        <v>0</v>
      </c>
      <c r="H20" s="74">
        <v>0</v>
      </c>
      <c r="I20" s="133"/>
      <c r="J20" s="44">
        <f t="shared" si="1"/>
        <v>0</v>
      </c>
      <c r="K20" s="16">
        <f t="shared" si="2"/>
        <v>0</v>
      </c>
      <c r="L20" s="121"/>
      <c r="M20" s="141"/>
    </row>
    <row r="21" spans="1:13" x14ac:dyDescent="0.25">
      <c r="A21" s="115">
        <v>2</v>
      </c>
      <c r="B21" s="135" t="str">
        <f>B11</f>
        <v>rampa D11</v>
      </c>
      <c r="C21" s="9" t="s">
        <v>27</v>
      </c>
      <c r="D21" s="71">
        <v>74</v>
      </c>
      <c r="E21" s="71">
        <v>0</v>
      </c>
      <c r="F21" s="71">
        <v>4</v>
      </c>
      <c r="G21" s="71">
        <v>0</v>
      </c>
      <c r="H21" s="72">
        <v>0</v>
      </c>
      <c r="I21" s="133"/>
      <c r="J21" s="43">
        <f t="shared" si="1"/>
        <v>78</v>
      </c>
      <c r="K21" s="14">
        <f t="shared" si="2"/>
        <v>86</v>
      </c>
      <c r="L21" s="118">
        <f>SUM(K21:K24)</f>
        <v>105</v>
      </c>
      <c r="M21" s="118">
        <v>0</v>
      </c>
    </row>
    <row r="22" spans="1:13" x14ac:dyDescent="0.25">
      <c r="A22" s="116"/>
      <c r="B22" s="136"/>
      <c r="C22" s="15" t="s">
        <v>28</v>
      </c>
      <c r="D22" s="66">
        <v>17</v>
      </c>
      <c r="E22" s="66">
        <v>0</v>
      </c>
      <c r="F22" s="66">
        <v>0</v>
      </c>
      <c r="G22" s="66">
        <v>0</v>
      </c>
      <c r="H22" s="65">
        <v>0</v>
      </c>
      <c r="I22" s="133"/>
      <c r="J22" s="43">
        <f t="shared" si="1"/>
        <v>17</v>
      </c>
      <c r="K22" s="14">
        <f t="shared" si="2"/>
        <v>17</v>
      </c>
      <c r="L22" s="119"/>
      <c r="M22" s="119"/>
    </row>
    <row r="23" spans="1:13" x14ac:dyDescent="0.25">
      <c r="A23" s="116"/>
      <c r="B23" s="136"/>
      <c r="C23" s="15" t="s">
        <v>29</v>
      </c>
      <c r="D23" s="66">
        <v>2</v>
      </c>
      <c r="E23" s="66">
        <v>0</v>
      </c>
      <c r="F23" s="66">
        <v>0</v>
      </c>
      <c r="G23" s="66">
        <v>0</v>
      </c>
      <c r="H23" s="65">
        <v>0</v>
      </c>
      <c r="I23" s="133"/>
      <c r="J23" s="43">
        <f t="shared" si="1"/>
        <v>2</v>
      </c>
      <c r="K23" s="14">
        <f t="shared" si="2"/>
        <v>2</v>
      </c>
      <c r="L23" s="120"/>
      <c r="M23" s="120"/>
    </row>
    <row r="24" spans="1:13" ht="15.75" thickBot="1" x14ac:dyDescent="0.3">
      <c r="A24" s="117"/>
      <c r="B24" s="142"/>
      <c r="C24" s="17" t="s">
        <v>30</v>
      </c>
      <c r="D24" s="75">
        <v>0</v>
      </c>
      <c r="E24" s="75">
        <v>0</v>
      </c>
      <c r="F24" s="75">
        <v>0</v>
      </c>
      <c r="G24" s="75">
        <v>0</v>
      </c>
      <c r="H24" s="76">
        <v>0</v>
      </c>
      <c r="I24" s="133"/>
      <c r="J24" s="43">
        <f t="shared" si="1"/>
        <v>0</v>
      </c>
      <c r="K24" s="14">
        <f t="shared" si="2"/>
        <v>0</v>
      </c>
      <c r="L24" s="120"/>
      <c r="M24" s="120"/>
    </row>
    <row r="25" spans="1:13" x14ac:dyDescent="0.25">
      <c r="A25" s="116">
        <v>3</v>
      </c>
      <c r="B25" s="136" t="str">
        <f>B12</f>
        <v>rampa D11</v>
      </c>
      <c r="C25" s="18" t="s">
        <v>31</v>
      </c>
      <c r="D25" s="77">
        <v>0</v>
      </c>
      <c r="E25" s="77">
        <v>0</v>
      </c>
      <c r="F25" s="77">
        <v>0</v>
      </c>
      <c r="G25" s="77">
        <v>0</v>
      </c>
      <c r="H25" s="78">
        <v>0</v>
      </c>
      <c r="I25" s="133"/>
      <c r="J25" s="42">
        <f t="shared" si="1"/>
        <v>0</v>
      </c>
      <c r="K25" s="13">
        <f t="shared" si="2"/>
        <v>0</v>
      </c>
      <c r="L25" s="137">
        <f>SUM(K25:K28)</f>
        <v>751</v>
      </c>
      <c r="M25" s="138">
        <v>0</v>
      </c>
    </row>
    <row r="26" spans="1:13" x14ac:dyDescent="0.25">
      <c r="A26" s="116"/>
      <c r="B26" s="136"/>
      <c r="C26" s="15" t="s">
        <v>32</v>
      </c>
      <c r="D26" s="66">
        <v>393</v>
      </c>
      <c r="E26" s="66">
        <v>4</v>
      </c>
      <c r="F26" s="66">
        <v>29</v>
      </c>
      <c r="G26" s="66">
        <v>0</v>
      </c>
      <c r="H26" s="65">
        <v>0</v>
      </c>
      <c r="I26" s="133"/>
      <c r="J26" s="43">
        <f t="shared" si="1"/>
        <v>426</v>
      </c>
      <c r="K26" s="14">
        <f t="shared" si="2"/>
        <v>488</v>
      </c>
      <c r="L26" s="119"/>
      <c r="M26" s="139"/>
    </row>
    <row r="27" spans="1:13" x14ac:dyDescent="0.25">
      <c r="A27" s="116"/>
      <c r="B27" s="136"/>
      <c r="C27" s="15" t="s">
        <v>33</v>
      </c>
      <c r="D27" s="66">
        <v>199</v>
      </c>
      <c r="E27" s="66">
        <v>8</v>
      </c>
      <c r="F27" s="66">
        <v>16</v>
      </c>
      <c r="G27" s="66">
        <v>0</v>
      </c>
      <c r="H27" s="65">
        <v>0</v>
      </c>
      <c r="I27" s="133"/>
      <c r="J27" s="43">
        <f t="shared" si="1"/>
        <v>223</v>
      </c>
      <c r="K27" s="14">
        <f t="shared" si="2"/>
        <v>263</v>
      </c>
      <c r="L27" s="120"/>
      <c r="M27" s="140"/>
    </row>
    <row r="28" spans="1:13" ht="15.75" thickBot="1" x14ac:dyDescent="0.3">
      <c r="A28" s="143"/>
      <c r="B28" s="136"/>
      <c r="C28" s="15" t="s">
        <v>34</v>
      </c>
      <c r="D28" s="73">
        <v>0</v>
      </c>
      <c r="E28" s="73">
        <v>0</v>
      </c>
      <c r="F28" s="73">
        <v>0</v>
      </c>
      <c r="G28" s="73">
        <v>0</v>
      </c>
      <c r="H28" s="74">
        <v>0</v>
      </c>
      <c r="I28" s="133"/>
      <c r="J28" s="44">
        <f t="shared" si="1"/>
        <v>0</v>
      </c>
      <c r="K28" s="16">
        <f t="shared" si="2"/>
        <v>0</v>
      </c>
      <c r="L28" s="121"/>
      <c r="M28" s="141"/>
    </row>
    <row r="29" spans="1:13" x14ac:dyDescent="0.25">
      <c r="A29" s="140">
        <v>4</v>
      </c>
      <c r="B29" s="115" t="str">
        <f>B13</f>
        <v>II/125</v>
      </c>
      <c r="C29" s="9" t="s">
        <v>35</v>
      </c>
      <c r="D29" s="71">
        <v>2</v>
      </c>
      <c r="E29" s="71">
        <v>0</v>
      </c>
      <c r="F29" s="71">
        <v>0</v>
      </c>
      <c r="G29" s="71">
        <v>0</v>
      </c>
      <c r="H29" s="72">
        <v>0</v>
      </c>
      <c r="I29" s="133"/>
      <c r="J29" s="43">
        <f t="shared" si="1"/>
        <v>2</v>
      </c>
      <c r="K29" s="14">
        <f t="shared" si="2"/>
        <v>2</v>
      </c>
      <c r="L29" s="118">
        <f>SUM(K29:K32)</f>
        <v>430</v>
      </c>
      <c r="M29" s="118">
        <v>0</v>
      </c>
    </row>
    <row r="30" spans="1:13" x14ac:dyDescent="0.25">
      <c r="A30" s="116"/>
      <c r="B30" s="116"/>
      <c r="C30" s="15" t="s">
        <v>36</v>
      </c>
      <c r="D30" s="66">
        <v>161</v>
      </c>
      <c r="E30" s="66">
        <v>5</v>
      </c>
      <c r="F30" s="66">
        <v>14</v>
      </c>
      <c r="G30" s="66">
        <v>0</v>
      </c>
      <c r="H30" s="65">
        <v>0</v>
      </c>
      <c r="I30" s="133"/>
      <c r="J30" s="43">
        <f t="shared" si="1"/>
        <v>180</v>
      </c>
      <c r="K30" s="14">
        <f t="shared" si="2"/>
        <v>213</v>
      </c>
      <c r="L30" s="119"/>
      <c r="M30" s="119"/>
    </row>
    <row r="31" spans="1:13" x14ac:dyDescent="0.25">
      <c r="A31" s="116"/>
      <c r="B31" s="116"/>
      <c r="C31" s="15" t="s">
        <v>37</v>
      </c>
      <c r="D31" s="66">
        <v>207</v>
      </c>
      <c r="E31" s="66">
        <v>1</v>
      </c>
      <c r="F31" s="66">
        <v>2</v>
      </c>
      <c r="G31" s="66">
        <v>0</v>
      </c>
      <c r="H31" s="65">
        <v>0</v>
      </c>
      <c r="I31" s="133"/>
      <c r="J31" s="43">
        <f t="shared" si="1"/>
        <v>210</v>
      </c>
      <c r="K31" s="14">
        <f t="shared" si="2"/>
        <v>215</v>
      </c>
      <c r="L31" s="120"/>
      <c r="M31" s="120"/>
    </row>
    <row r="32" spans="1:13" ht="15.75" thickBot="1" x14ac:dyDescent="0.3">
      <c r="A32" s="117"/>
      <c r="B32" s="117"/>
      <c r="C32" s="17" t="s">
        <v>38</v>
      </c>
      <c r="D32" s="75">
        <v>0</v>
      </c>
      <c r="E32" s="75">
        <v>0</v>
      </c>
      <c r="F32" s="75">
        <v>0</v>
      </c>
      <c r="G32" s="75">
        <v>0</v>
      </c>
      <c r="H32" s="76">
        <v>0</v>
      </c>
      <c r="I32" s="134"/>
      <c r="J32" s="44">
        <f t="shared" si="1"/>
        <v>0</v>
      </c>
      <c r="K32" s="16">
        <f t="shared" si="2"/>
        <v>0</v>
      </c>
      <c r="L32" s="121"/>
      <c r="M32" s="121"/>
    </row>
    <row r="33" spans="1:13" ht="15.75" thickBot="1" x14ac:dyDescent="0.3">
      <c r="A33" s="175" t="s">
        <v>39</v>
      </c>
      <c r="B33" s="176"/>
      <c r="C33" s="176"/>
      <c r="D33" s="176"/>
      <c r="E33" s="176"/>
      <c r="F33" s="176"/>
      <c r="G33" s="176"/>
      <c r="H33" s="176"/>
      <c r="I33" s="176"/>
      <c r="J33" s="176"/>
      <c r="K33" s="176"/>
      <c r="L33" s="16">
        <f>SUM(L17:L32)</f>
        <v>1895</v>
      </c>
      <c r="M33" s="5"/>
    </row>
    <row r="34" spans="1:13" ht="15.75" thickBot="1" x14ac:dyDescent="0.3">
      <c r="A34" s="162"/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4"/>
    </row>
    <row r="35" spans="1:13" ht="15.75" thickBot="1" x14ac:dyDescent="0.3">
      <c r="A35" s="126" t="s">
        <v>40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8"/>
    </row>
    <row r="36" spans="1:13" ht="55.5" customHeight="1" thickBot="1" x14ac:dyDescent="0.3">
      <c r="A36" s="6" t="s">
        <v>7</v>
      </c>
      <c r="B36" s="19" t="s">
        <v>8</v>
      </c>
      <c r="C36" s="19" t="s">
        <v>68</v>
      </c>
      <c r="D36" s="8" t="s">
        <v>41</v>
      </c>
      <c r="E36" s="8" t="s">
        <v>42</v>
      </c>
      <c r="F36" s="8" t="s">
        <v>72</v>
      </c>
      <c r="G36" s="8" t="s">
        <v>69</v>
      </c>
      <c r="H36" s="8" t="s">
        <v>71</v>
      </c>
      <c r="I36" s="8" t="s">
        <v>43</v>
      </c>
      <c r="J36" s="8" t="s">
        <v>70</v>
      </c>
      <c r="K36" s="8" t="s">
        <v>44</v>
      </c>
      <c r="L36" s="8" t="s">
        <v>45</v>
      </c>
      <c r="M36" s="20" t="s">
        <v>73</v>
      </c>
    </row>
    <row r="37" spans="1:13" x14ac:dyDescent="0.25">
      <c r="A37" s="21">
        <v>1</v>
      </c>
      <c r="B37" s="22" t="str">
        <f>B10</f>
        <v>I/32</v>
      </c>
      <c r="C37" s="79">
        <v>1</v>
      </c>
      <c r="D37" s="80">
        <v>1</v>
      </c>
      <c r="E37" s="80">
        <v>1</v>
      </c>
      <c r="F37" s="71">
        <v>1</v>
      </c>
      <c r="G37" s="71">
        <v>16.5</v>
      </c>
      <c r="H37" s="71">
        <v>25</v>
      </c>
      <c r="I37" s="71">
        <v>14.2</v>
      </c>
      <c r="J37" s="177">
        <v>34</v>
      </c>
      <c r="K37" s="71" t="s">
        <v>77</v>
      </c>
      <c r="L37" s="71"/>
      <c r="M37" s="72"/>
    </row>
    <row r="38" spans="1:13" x14ac:dyDescent="0.25">
      <c r="A38" s="25">
        <v>2</v>
      </c>
      <c r="B38" s="26" t="str">
        <f>B11</f>
        <v>rampa D11</v>
      </c>
      <c r="C38" s="69">
        <v>1</v>
      </c>
      <c r="D38" s="69">
        <v>1</v>
      </c>
      <c r="E38" s="69">
        <v>1</v>
      </c>
      <c r="F38" s="66">
        <v>1</v>
      </c>
      <c r="G38" s="66">
        <v>44</v>
      </c>
      <c r="H38" s="66">
        <v>46</v>
      </c>
      <c r="I38" s="66">
        <v>22.1</v>
      </c>
      <c r="J38" s="178"/>
      <c r="K38" s="66" t="s">
        <v>74</v>
      </c>
      <c r="L38" s="66"/>
      <c r="M38" s="65"/>
    </row>
    <row r="39" spans="1:13" x14ac:dyDescent="0.25">
      <c r="A39" s="25">
        <v>3</v>
      </c>
      <c r="B39" s="26" t="str">
        <f>B12</f>
        <v>rampa D11</v>
      </c>
      <c r="C39" s="69">
        <v>1</v>
      </c>
      <c r="D39" s="69">
        <v>1</v>
      </c>
      <c r="E39" s="69">
        <v>1</v>
      </c>
      <c r="F39" s="66">
        <v>1</v>
      </c>
      <c r="G39" s="66">
        <v>14.5</v>
      </c>
      <c r="H39" s="66">
        <v>46</v>
      </c>
      <c r="I39" s="66">
        <v>15.7</v>
      </c>
      <c r="J39" s="178"/>
      <c r="K39" s="66" t="s">
        <v>74</v>
      </c>
      <c r="L39" s="66"/>
      <c r="M39" s="65"/>
    </row>
    <row r="40" spans="1:13" ht="15.75" thickBot="1" x14ac:dyDescent="0.3">
      <c r="A40" s="28">
        <v>4</v>
      </c>
      <c r="B40" s="29" t="str">
        <f>B13</f>
        <v>II/125</v>
      </c>
      <c r="C40" s="70">
        <v>1</v>
      </c>
      <c r="D40" s="81">
        <v>1</v>
      </c>
      <c r="E40" s="81">
        <v>1</v>
      </c>
      <c r="F40" s="75">
        <v>1</v>
      </c>
      <c r="G40" s="75">
        <v>14.5</v>
      </c>
      <c r="H40" s="75">
        <v>33</v>
      </c>
      <c r="I40" s="75">
        <v>15.7</v>
      </c>
      <c r="J40" s="179"/>
      <c r="K40" s="75" t="s">
        <v>74</v>
      </c>
      <c r="L40" s="75"/>
      <c r="M40" s="76"/>
    </row>
    <row r="41" spans="1:13" ht="15.75" thickBot="1" x14ac:dyDescent="0.3">
      <c r="A41" s="144"/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6"/>
    </row>
    <row r="42" spans="1:13" ht="15.75" thickBot="1" x14ac:dyDescent="0.3">
      <c r="A42" s="126" t="s">
        <v>46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8"/>
    </row>
    <row r="43" spans="1:13" ht="39" thickBot="1" x14ac:dyDescent="0.3">
      <c r="A43" s="6" t="s">
        <v>7</v>
      </c>
      <c r="B43" s="19" t="s">
        <v>8</v>
      </c>
      <c r="C43" s="8" t="s">
        <v>47</v>
      </c>
      <c r="D43" s="8" t="s">
        <v>48</v>
      </c>
      <c r="E43" s="8" t="s">
        <v>49</v>
      </c>
      <c r="F43" s="8" t="s">
        <v>50</v>
      </c>
      <c r="G43" s="8" t="s">
        <v>51</v>
      </c>
      <c r="H43" s="31" t="s">
        <v>52</v>
      </c>
      <c r="I43" s="8" t="s">
        <v>53</v>
      </c>
      <c r="J43" s="8" t="s">
        <v>54</v>
      </c>
      <c r="K43" s="8" t="s">
        <v>55</v>
      </c>
      <c r="L43" s="8" t="s">
        <v>56</v>
      </c>
      <c r="M43" s="20" t="s">
        <v>57</v>
      </c>
    </row>
    <row r="44" spans="1:13" x14ac:dyDescent="0.25">
      <c r="A44" s="21">
        <v>1</v>
      </c>
      <c r="B44" s="22" t="str">
        <f>B10</f>
        <v>I/32</v>
      </c>
      <c r="C44" s="23">
        <v>215</v>
      </c>
      <c r="D44" s="45">
        <v>302</v>
      </c>
      <c r="E44" s="47">
        <v>0</v>
      </c>
      <c r="F44" s="48">
        <v>1155.8446444281767</v>
      </c>
      <c r="G44" s="48">
        <v>853.84464442817671</v>
      </c>
      <c r="H44" s="49">
        <v>0.26128078843104946</v>
      </c>
      <c r="I44" s="24">
        <v>4</v>
      </c>
      <c r="J44" s="24" t="s">
        <v>88</v>
      </c>
      <c r="K44" s="24">
        <v>6</v>
      </c>
      <c r="L44" s="24">
        <v>30</v>
      </c>
      <c r="M44" s="50" t="s">
        <v>77</v>
      </c>
    </row>
    <row r="45" spans="1:13" x14ac:dyDescent="0.25">
      <c r="A45" s="25">
        <v>2</v>
      </c>
      <c r="B45" s="26" t="str">
        <f>B11</f>
        <v>rampa D11</v>
      </c>
      <c r="C45" s="27">
        <v>304</v>
      </c>
      <c r="D45" s="27">
        <v>105</v>
      </c>
      <c r="E45" s="56">
        <v>0</v>
      </c>
      <c r="F45" s="57">
        <v>1120.0007208476516</v>
      </c>
      <c r="G45" s="57">
        <v>1015.0007208476516</v>
      </c>
      <c r="H45" s="58">
        <v>9.3749939661228715E-2</v>
      </c>
      <c r="I45" s="59">
        <v>4</v>
      </c>
      <c r="J45" s="59" t="s">
        <v>88</v>
      </c>
      <c r="K45" s="59">
        <v>2</v>
      </c>
      <c r="L45" s="59">
        <v>30</v>
      </c>
      <c r="M45" s="64" t="s">
        <v>77</v>
      </c>
    </row>
    <row r="46" spans="1:13" x14ac:dyDescent="0.25">
      <c r="A46" s="25">
        <v>3</v>
      </c>
      <c r="B46" s="26" t="str">
        <f>B12</f>
        <v>rampa D11</v>
      </c>
      <c r="C46" s="27">
        <v>298</v>
      </c>
      <c r="D46" s="27">
        <v>751</v>
      </c>
      <c r="E46" s="56">
        <v>0</v>
      </c>
      <c r="F46" s="57">
        <v>1052.0819691634467</v>
      </c>
      <c r="G46" s="57">
        <v>301.08196916344673</v>
      </c>
      <c r="H46" s="58">
        <v>0.713822707746955</v>
      </c>
      <c r="I46" s="59">
        <v>12</v>
      </c>
      <c r="J46" s="59" t="s">
        <v>89</v>
      </c>
      <c r="K46" s="59">
        <v>43</v>
      </c>
      <c r="L46" s="59">
        <v>30</v>
      </c>
      <c r="M46" s="64" t="s">
        <v>77</v>
      </c>
    </row>
    <row r="47" spans="1:13" ht="15.75" thickBot="1" x14ac:dyDescent="0.3">
      <c r="A47" s="28">
        <v>4</v>
      </c>
      <c r="B47" s="29" t="str">
        <f>B13</f>
        <v>II/125</v>
      </c>
      <c r="C47" s="30">
        <v>574</v>
      </c>
      <c r="D47" s="46">
        <v>430</v>
      </c>
      <c r="E47" s="51">
        <v>0</v>
      </c>
      <c r="F47" s="52">
        <v>810.02180312797066</v>
      </c>
      <c r="G47" s="52">
        <v>380.02180312797066</v>
      </c>
      <c r="H47" s="53">
        <v>0.53084990840927626</v>
      </c>
      <c r="I47" s="54">
        <v>9</v>
      </c>
      <c r="J47" s="54" t="s">
        <v>88</v>
      </c>
      <c r="K47" s="54">
        <v>20</v>
      </c>
      <c r="L47" s="54">
        <v>45</v>
      </c>
      <c r="M47" s="55" t="s">
        <v>77</v>
      </c>
    </row>
    <row r="48" spans="1:13" ht="15.75" thickBot="1" x14ac:dyDescent="0.3">
      <c r="A48" s="129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1"/>
    </row>
    <row r="49" spans="1:13" ht="15.75" thickBot="1" x14ac:dyDescent="0.3">
      <c r="A49" s="126" t="s">
        <v>58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8"/>
    </row>
    <row r="50" spans="1:13" ht="39" thickBot="1" x14ac:dyDescent="0.3">
      <c r="A50" s="6" t="s">
        <v>7</v>
      </c>
      <c r="B50" s="19" t="s">
        <v>8</v>
      </c>
      <c r="C50" s="8" t="s">
        <v>59</v>
      </c>
      <c r="D50" s="8" t="s">
        <v>49</v>
      </c>
      <c r="E50" s="8" t="s">
        <v>60</v>
      </c>
      <c r="F50" s="8" t="s">
        <v>51</v>
      </c>
      <c r="G50" s="31" t="s">
        <v>52</v>
      </c>
      <c r="H50" s="147"/>
      <c r="I50" s="148"/>
      <c r="J50" s="148"/>
      <c r="K50" s="149"/>
      <c r="L50" s="8" t="s">
        <v>61</v>
      </c>
      <c r="M50" s="20" t="s">
        <v>62</v>
      </c>
    </row>
    <row r="51" spans="1:13" x14ac:dyDescent="0.25">
      <c r="A51" s="32">
        <v>1</v>
      </c>
      <c r="B51" s="22" t="str">
        <f>B10</f>
        <v>I/32</v>
      </c>
      <c r="C51" s="23">
        <v>789</v>
      </c>
      <c r="D51" s="23">
        <v>0</v>
      </c>
      <c r="E51" s="60">
        <v>1344.9375</v>
      </c>
      <c r="F51" s="48">
        <v>555.9375</v>
      </c>
      <c r="G51" s="49">
        <v>0.58664436079743487</v>
      </c>
      <c r="H51" s="150"/>
      <c r="I51" s="151"/>
      <c r="J51" s="151"/>
      <c r="K51" s="152"/>
      <c r="L51" s="24">
        <v>0.9</v>
      </c>
      <c r="M51" s="50" t="str">
        <f>IF(G51&lt;=L51,"ANO","NE")</f>
        <v>ANO</v>
      </c>
    </row>
    <row r="52" spans="1:13" x14ac:dyDescent="0.25">
      <c r="A52" s="33">
        <v>2</v>
      </c>
      <c r="B52" s="26" t="str">
        <f>B11</f>
        <v>rampa D11</v>
      </c>
      <c r="C52" s="27">
        <v>213</v>
      </c>
      <c r="D52" s="27">
        <v>0</v>
      </c>
      <c r="E52" s="62">
        <v>1392.25</v>
      </c>
      <c r="F52" s="57">
        <v>1179.25</v>
      </c>
      <c r="G52" s="58">
        <v>0.15298976476925841</v>
      </c>
      <c r="H52" s="150"/>
      <c r="I52" s="151"/>
      <c r="J52" s="151"/>
      <c r="K52" s="152"/>
      <c r="L52" s="59">
        <v>0.9</v>
      </c>
      <c r="M52" s="64" t="str">
        <f t="shared" ref="M52:M54" si="3">IF(G52&lt;=L52,"ANO","NE")</f>
        <v>ANO</v>
      </c>
    </row>
    <row r="53" spans="1:13" x14ac:dyDescent="0.25">
      <c r="A53" s="33">
        <v>3</v>
      </c>
      <c r="B53" s="26" t="str">
        <f>B12</f>
        <v>rampa D11</v>
      </c>
      <c r="C53" s="27">
        <v>111</v>
      </c>
      <c r="D53" s="27">
        <v>0</v>
      </c>
      <c r="E53" s="62">
        <v>1392.25</v>
      </c>
      <c r="F53" s="57">
        <v>1281.25</v>
      </c>
      <c r="G53" s="58">
        <v>7.9727060513557185E-2</v>
      </c>
      <c r="H53" s="150"/>
      <c r="I53" s="151"/>
      <c r="J53" s="151"/>
      <c r="K53" s="152"/>
      <c r="L53" s="59">
        <v>0.9</v>
      </c>
      <c r="M53" s="64" t="str">
        <f t="shared" si="3"/>
        <v>ANO</v>
      </c>
    </row>
    <row r="54" spans="1:13" ht="15.75" thickBot="1" x14ac:dyDescent="0.3">
      <c r="A54" s="34">
        <v>4</v>
      </c>
      <c r="B54" s="29" t="str">
        <f>B13</f>
        <v>II/125</v>
      </c>
      <c r="C54" s="30">
        <v>475</v>
      </c>
      <c r="D54" s="36">
        <v>0</v>
      </c>
      <c r="E54" s="61">
        <v>1392.25</v>
      </c>
      <c r="F54" s="52">
        <v>917.25</v>
      </c>
      <c r="G54" s="53">
        <v>0.34117435805351048</v>
      </c>
      <c r="H54" s="153"/>
      <c r="I54" s="154"/>
      <c r="J54" s="154"/>
      <c r="K54" s="155"/>
      <c r="L54" s="54">
        <v>0.9</v>
      </c>
      <c r="M54" s="55" t="str">
        <f t="shared" si="3"/>
        <v>ANO</v>
      </c>
    </row>
    <row r="55" spans="1:13" ht="15.75" thickBot="1" x14ac:dyDescent="0.3">
      <c r="A55" s="129"/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1"/>
    </row>
    <row r="56" spans="1:13" ht="15.75" thickBot="1" x14ac:dyDescent="0.3">
      <c r="A56" s="165" t="s">
        <v>63</v>
      </c>
      <c r="B56" s="166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7"/>
    </row>
    <row r="57" spans="1:13" x14ac:dyDescent="0.25">
      <c r="A57" s="168" t="s">
        <v>64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72" t="s">
        <v>77</v>
      </c>
    </row>
    <row r="58" spans="1:13" x14ac:dyDescent="0.25">
      <c r="A58" s="170" t="s">
        <v>65</v>
      </c>
      <c r="B58" s="171"/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65" t="s">
        <v>77</v>
      </c>
    </row>
    <row r="59" spans="1:13" x14ac:dyDescent="0.25">
      <c r="A59" s="172"/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4"/>
    </row>
    <row r="60" spans="1:13" x14ac:dyDescent="0.25">
      <c r="A60" s="170" t="s">
        <v>66</v>
      </c>
      <c r="B60" s="171"/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65" t="s">
        <v>77</v>
      </c>
    </row>
    <row r="61" spans="1:13" x14ac:dyDescent="0.25">
      <c r="A61" s="156"/>
      <c r="B61" s="157"/>
      <c r="C61" s="157"/>
      <c r="D61" s="157"/>
      <c r="E61" s="157"/>
      <c r="F61" s="157"/>
      <c r="G61" s="157"/>
      <c r="H61" s="157"/>
      <c r="I61" s="157"/>
      <c r="J61" s="157"/>
      <c r="K61" s="157"/>
      <c r="L61" s="157"/>
      <c r="M61" s="158"/>
    </row>
    <row r="62" spans="1:13" ht="15.75" thickBot="1" x14ac:dyDescent="0.3">
      <c r="A62" s="159" t="s">
        <v>67</v>
      </c>
      <c r="B62" s="160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1"/>
    </row>
    <row r="63" spans="1:13" x14ac:dyDescent="0.25">
      <c r="A63" s="189" t="s">
        <v>92</v>
      </c>
      <c r="B63" s="190"/>
      <c r="C63" s="190"/>
      <c r="D63" s="190"/>
      <c r="E63" s="190"/>
      <c r="F63" s="190"/>
      <c r="G63" s="190"/>
      <c r="H63" s="190"/>
      <c r="I63" s="190"/>
      <c r="J63" s="190"/>
      <c r="K63" s="190"/>
      <c r="L63" s="190"/>
      <c r="M63" s="191"/>
    </row>
    <row r="64" spans="1:13" x14ac:dyDescent="0.25">
      <c r="A64" s="192"/>
      <c r="B64" s="193"/>
      <c r="C64" s="193"/>
      <c r="D64" s="193"/>
      <c r="E64" s="193"/>
      <c r="F64" s="193"/>
      <c r="G64" s="193"/>
      <c r="H64" s="193"/>
      <c r="I64" s="193"/>
      <c r="J64" s="193"/>
      <c r="K64" s="193"/>
      <c r="L64" s="193"/>
      <c r="M64" s="194"/>
    </row>
    <row r="65" spans="1:13" x14ac:dyDescent="0.25">
      <c r="A65" s="192"/>
      <c r="B65" s="193"/>
      <c r="C65" s="193"/>
      <c r="D65" s="193"/>
      <c r="E65" s="193"/>
      <c r="F65" s="193"/>
      <c r="G65" s="193"/>
      <c r="H65" s="193"/>
      <c r="I65" s="193"/>
      <c r="J65" s="193"/>
      <c r="K65" s="193"/>
      <c r="L65" s="193"/>
      <c r="M65" s="194"/>
    </row>
    <row r="66" spans="1:13" ht="15.75" thickBot="1" x14ac:dyDescent="0.3">
      <c r="A66" s="195"/>
      <c r="B66" s="196"/>
      <c r="C66" s="196"/>
      <c r="D66" s="196"/>
      <c r="E66" s="196"/>
      <c r="F66" s="196"/>
      <c r="G66" s="196"/>
      <c r="H66" s="196"/>
      <c r="I66" s="196"/>
      <c r="J66" s="196"/>
      <c r="K66" s="196"/>
      <c r="L66" s="196"/>
      <c r="M66" s="197"/>
    </row>
  </sheetData>
  <mergeCells count="56">
    <mergeCell ref="E6:G6"/>
    <mergeCell ref="A7:G7"/>
    <mergeCell ref="A8:G8"/>
    <mergeCell ref="A1:M1"/>
    <mergeCell ref="A2:B2"/>
    <mergeCell ref="C2:G2"/>
    <mergeCell ref="H2:M2"/>
    <mergeCell ref="A3:B3"/>
    <mergeCell ref="C3:G3"/>
    <mergeCell ref="H3:M13"/>
    <mergeCell ref="A4:B4"/>
    <mergeCell ref="D4:G4"/>
    <mergeCell ref="C9:D9"/>
    <mergeCell ref="G9:G13"/>
    <mergeCell ref="C10:D10"/>
    <mergeCell ref="C11:D11"/>
    <mergeCell ref="C12:D12"/>
    <mergeCell ref="A5:G5"/>
    <mergeCell ref="A6:B6"/>
    <mergeCell ref="C13:D13"/>
    <mergeCell ref="A15:M15"/>
    <mergeCell ref="I16:I32"/>
    <mergeCell ref="A17:A20"/>
    <mergeCell ref="B17:B20"/>
    <mergeCell ref="L17:L20"/>
    <mergeCell ref="M17:M20"/>
    <mergeCell ref="A21:A24"/>
    <mergeCell ref="B21:B24"/>
    <mergeCell ref="L21:L24"/>
    <mergeCell ref="M21:M24"/>
    <mergeCell ref="A25:A28"/>
    <mergeCell ref="B25:B28"/>
    <mergeCell ref="L25:L28"/>
    <mergeCell ref="M25:M28"/>
    <mergeCell ref="A29:A32"/>
    <mergeCell ref="B29:B32"/>
    <mergeCell ref="L29:L32"/>
    <mergeCell ref="A61:M61"/>
    <mergeCell ref="A62:M62"/>
    <mergeCell ref="A33:K33"/>
    <mergeCell ref="A34:M34"/>
    <mergeCell ref="A35:M35"/>
    <mergeCell ref="J37:J40"/>
    <mergeCell ref="A41:M41"/>
    <mergeCell ref="A42:M42"/>
    <mergeCell ref="A48:M48"/>
    <mergeCell ref="A49:M49"/>
    <mergeCell ref="H50:K54"/>
    <mergeCell ref="A55:M55"/>
    <mergeCell ref="M29:M32"/>
    <mergeCell ref="A63:M66"/>
    <mergeCell ref="A56:M56"/>
    <mergeCell ref="A57:L57"/>
    <mergeCell ref="A58:L58"/>
    <mergeCell ref="A59:M59"/>
    <mergeCell ref="A60:L60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2025</vt:lpstr>
      <vt:lpstr>2025+GD</vt:lpstr>
      <vt:lpstr>2045+GD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O37_CSD</dc:creator>
  <cp:lastModifiedBy>Adam Bystrianský</cp:lastModifiedBy>
  <dcterms:created xsi:type="dcterms:W3CDTF">2020-11-26T06:23:52Z</dcterms:created>
  <dcterms:modified xsi:type="dcterms:W3CDTF">2025-10-17T05:21:34Z</dcterms:modified>
</cp:coreProperties>
</file>